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7.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Dashboard" sheetId="1" state="visible" r:id="rId3"/>
    <sheet name="Monthly Budget" sheetId="2" state="visible" r:id="rId4"/>
    <sheet name="Transactions" sheetId="3" state="visible" r:id="rId5"/>
    <sheet name="Lists" sheetId="4" state="hidden" r:id="rId6"/>
    <sheet name="Debt Payoff Planner" sheetId="5" state="visible" r:id="rId7"/>
    <sheet name="Instructions" sheetId="6" state="visible" r:id="rId8"/>
    <sheet name="Amortization Schedule" sheetId="7" state="visible" r:id="rId9"/>
  </sheets>
  <definedNames>
    <definedName function="false" hidden="false" name="GroupList" vbProcedure="false">Lists!$M$1:$M$12</definedName>
    <definedName function="false" hidden="false" name="Sub_Debt_Payments" vbProcedure="false">Lists!$F$2:$F$6</definedName>
    <definedName function="false" hidden="false" name="Sub_Extra_Debt_Payoff" vbProcedure="false">Lists!$G$2:$G$2</definedName>
    <definedName function="false" hidden="false" name="Sub_Food" vbProcedure="false">Lists!$D$2:$D$3</definedName>
    <definedName function="false" hidden="false" name="Sub_Fun___Discretionary" vbProcedure="false">Lists!$K$2:$K$2</definedName>
    <definedName function="false" hidden="false" name="Sub_Giving" vbProcedure="false">Lists!$J$2:$J$2</definedName>
    <definedName function="false" hidden="false" name="Sub_Health" vbProcedure="false">Lists!$E$2:$E$4</definedName>
    <definedName function="false" hidden="false" name="Sub_Housing" vbProcedure="false">Lists!$B$2:$B$6</definedName>
    <definedName function="false" hidden="false" name="Sub_Income" vbProcedure="false">Lists!$A$2:$A$4</definedName>
    <definedName function="false" hidden="false" name="Sub_Miscellaneous" vbProcedure="false">Lists!$L$2:$L$2</definedName>
    <definedName function="false" hidden="false" name="Sub_Personal" vbProcedure="false">Lists!$I$2:$I$4</definedName>
    <definedName function="false" hidden="false" name="Sub_Savings" vbProcedure="false">Lists!$H$2:$H$3</definedName>
    <definedName function="false" hidden="false" name="Sub_Transportation" vbProcedure="false">Lists!$C$2:$C$5</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<sst xmlns="http://schemas.openxmlformats.org/spreadsheetml/2006/main" count="209" uniqueCount="136">
  <si>
    <t xml:space="preserve">BUDGET DASHBOARD</t>
  </si>
  <si>
    <t xml:space="preserve">Total Income</t>
  </si>
  <si>
    <t xml:space="preserve">Total Budgeted Expenses</t>
  </si>
  <si>
    <t xml:space="preserve">Total Actual Expenses</t>
  </si>
  <si>
    <t xml:space="preserve">To Be Budgeted</t>
  </si>
  <si>
    <t xml:space="preserve">Actual Remaining</t>
  </si>
  <si>
    <t xml:space="preserve">Category Group</t>
  </si>
  <si>
    <t xml:space="preserve">Budgeted</t>
  </si>
  <si>
    <t xml:space="preserve">Actual</t>
  </si>
  <si>
    <t xml:space="preserve">Housing</t>
  </si>
  <si>
    <t xml:space="preserve">Transportation</t>
  </si>
  <si>
    <t xml:space="preserve">Food</t>
  </si>
  <si>
    <t xml:space="preserve">Health</t>
  </si>
  <si>
    <t xml:space="preserve">Debt Payments</t>
  </si>
  <si>
    <t xml:space="preserve">Extra Debt Payoff</t>
  </si>
  <si>
    <t xml:space="preserve">Savings</t>
  </si>
  <si>
    <t xml:space="preserve">Personal</t>
  </si>
  <si>
    <t xml:space="preserve">Giving</t>
  </si>
  <si>
    <t xml:space="preserve">Fun &amp; Discretionary</t>
  </si>
  <si>
    <t xml:space="preserve">Miscellaneous</t>
  </si>
  <si>
    <t xml:space="preserve">ZERO-BASED MONTHLY BUDGET — DEBT PAYOFF FOCUS</t>
  </si>
  <si>
    <t xml:space="preserve">Budget Month:</t>
  </si>
  <si>
    <t xml:space="preserve">e.g. January 2026</t>
  </si>
  <si>
    <t xml:space="preserve">Line Item</t>
  </si>
  <si>
    <t xml:space="preserve">Difference</t>
  </si>
  <si>
    <t xml:space="preserve">% of Income</t>
  </si>
  <si>
    <t xml:space="preserve">INCOME</t>
  </si>
  <si>
    <t xml:space="preserve">Primary Job Salary (net)</t>
  </si>
  <si>
    <t xml:space="preserve">Side Hustle / Freelance</t>
  </si>
  <si>
    <t xml:space="preserve">Other Income</t>
  </si>
  <si>
    <t xml:space="preserve">TOTAL INCOME</t>
  </si>
  <si>
    <t xml:space="preserve">EXPENSES</t>
  </si>
  <si>
    <t xml:space="preserve">HOUSING</t>
  </si>
  <si>
    <t xml:space="preserve">Rent / Mortgage</t>
  </si>
  <si>
    <t xml:space="preserve">Home Insurance</t>
  </si>
  <si>
    <t xml:space="preserve">Electric &amp; Gas</t>
  </si>
  <si>
    <t xml:space="preserve">Internet</t>
  </si>
  <si>
    <t xml:space="preserve">Phone</t>
  </si>
  <si>
    <t xml:space="preserve">Housing Subtotal</t>
  </si>
  <si>
    <t xml:space="preserve">TRANSPORTATION</t>
  </si>
  <si>
    <t xml:space="preserve">Car Payment</t>
  </si>
  <si>
    <t xml:space="preserve">Gas / Fuel</t>
  </si>
  <si>
    <t xml:space="preserve">Car Insurance</t>
  </si>
  <si>
    <t xml:space="preserve">Maintenance &amp; Repairs</t>
  </si>
  <si>
    <t xml:space="preserve">Transportation Subtotal</t>
  </si>
  <si>
    <t xml:space="preserve">FOOD</t>
  </si>
  <si>
    <t xml:space="preserve">Groceries</t>
  </si>
  <si>
    <t xml:space="preserve">Dining Out</t>
  </si>
  <si>
    <t xml:space="preserve">Food Subtotal</t>
  </si>
  <si>
    <t xml:space="preserve">HEALTH</t>
  </si>
  <si>
    <t xml:space="preserve">Health Insurance Premium</t>
  </si>
  <si>
    <t xml:space="preserve">Medical / Dental / Vision</t>
  </si>
  <si>
    <t xml:space="preserve">Prescriptions</t>
  </si>
  <si>
    <t xml:space="preserve">Health Subtotal</t>
  </si>
  <si>
    <t xml:space="preserve">DEBT PAYMENTS</t>
  </si>
  <si>
    <t xml:space="preserve">Credit Card 1</t>
  </si>
  <si>
    <t xml:space="preserve">Credit Card 2</t>
  </si>
  <si>
    <t xml:space="preserve">Student Loan</t>
  </si>
  <si>
    <t xml:space="preserve">Auto Loan</t>
  </si>
  <si>
    <t xml:space="preserve">Personal Loan</t>
  </si>
  <si>
    <t xml:space="preserve">Debt Payments Subtotal</t>
  </si>
  <si>
    <t xml:space="preserve">EXTRA DEBT PAYOFF</t>
  </si>
  <si>
    <t xml:space="preserve">Extra Payment (Avalanche/Snowball)</t>
  </si>
  <si>
    <t xml:space="preserve">Extra Debt Payoff Subtotal</t>
  </si>
  <si>
    <t xml:space="preserve">SAVINGS</t>
  </si>
  <si>
    <t xml:space="preserve">Starter Emergency Fund ($1,000 goal)</t>
  </si>
  <si>
    <t xml:space="preserve">Retirement (minimal until debt-free)</t>
  </si>
  <si>
    <t xml:space="preserve">Savings Subtotal</t>
  </si>
  <si>
    <t xml:space="preserve">PERSONAL</t>
  </si>
  <si>
    <t xml:space="preserve">Subscriptions</t>
  </si>
  <si>
    <t xml:space="preserve">Clothing</t>
  </si>
  <si>
    <t xml:space="preserve">Personal Care</t>
  </si>
  <si>
    <t xml:space="preserve">Personal Subtotal</t>
  </si>
  <si>
    <t xml:space="preserve">GIVING</t>
  </si>
  <si>
    <t xml:space="preserve">Charity / Donations</t>
  </si>
  <si>
    <t xml:space="preserve">Giving Subtotal</t>
  </si>
  <si>
    <t xml:space="preserve">FUN &amp; DISCRETIONARY</t>
  </si>
  <si>
    <t xml:space="preserve">Entertainment</t>
  </si>
  <si>
    <t xml:space="preserve">Fun &amp; Discretionary Subtotal</t>
  </si>
  <si>
    <t xml:space="preserve">MISCELLANEOUS</t>
  </si>
  <si>
    <t xml:space="preserve">Miscellaneous / Buffer</t>
  </si>
  <si>
    <t xml:space="preserve">Miscellaneous Subtotal</t>
  </si>
  <si>
    <t xml:space="preserve">TOTAL EXPENSES</t>
  </si>
  <si>
    <t xml:space="preserve">TO BE BUDGETED  (Income − Budgeted Expenses)</t>
  </si>
  <si>
    <t xml:space="preserve">Actual Remaining  (Income − Actual Expenses)</t>
  </si>
  <si>
    <t xml:space="preserve">Goal: the 'To Be Budgeted' cell above should equal $0. If it's positive, assign the leftover to savings or debt. If it's negative, cut a category.</t>
  </si>
  <si>
    <t xml:space="preserve">TRANSACTION LOG</t>
  </si>
  <si>
    <t xml:space="preserve">Log every real transaction here. Category &amp; Subcategory feed the Monthly Budget tab automatically.</t>
  </si>
  <si>
    <t xml:space="preserve">Date</t>
  </si>
  <si>
    <t xml:space="preserve">Category</t>
  </si>
  <si>
    <t xml:space="preserve">Subcategory</t>
  </si>
  <si>
    <t xml:space="preserve">Description</t>
  </si>
  <si>
    <t xml:space="preserve">Amount</t>
  </si>
  <si>
    <t xml:space="preserve">Account</t>
  </si>
  <si>
    <t xml:space="preserve">Income</t>
  </si>
  <si>
    <t xml:space="preserve">DEBT PAYOFF PLANNER  (Avalanche vs. Snowball)</t>
  </si>
  <si>
    <t xml:space="preserve">Enter each debt below. Choose a strategy, set your extra monthly payment, then check the Amortization Schedule tab for your debt-free date.</t>
  </si>
  <si>
    <t xml:space="preserve">Strategy:</t>
  </si>
  <si>
    <t xml:space="preserve">Avalanche (Highest APR First)</t>
  </si>
  <si>
    <t xml:space="preserve">Extra Monthly Payment (beyond minimums):</t>
  </si>
  <si>
    <t xml:space="preserve">Debt Name</t>
  </si>
  <si>
    <t xml:space="preserve">Balance</t>
  </si>
  <si>
    <t xml:space="preserve">APR</t>
  </si>
  <si>
    <t xml:space="preserve">Min. Payment</t>
  </si>
  <si>
    <t xml:space="preserve">Monthly Rate</t>
  </si>
  <si>
    <t xml:space="preserve">Priority Order</t>
  </si>
  <si>
    <t xml:space="preserve">Months at Min. Only</t>
  </si>
  <si>
    <t xml:space="preserve">Total Interest at Min. Only</t>
  </si>
  <si>
    <t xml:space="preserve">TOTAL</t>
  </si>
  <si>
    <t xml:space="preserve">Debt-Free Month (from Amortization Schedule):</t>
  </si>
  <si>
    <t xml:space="preserve">Total Interest Paid (with extra payments, from schedule):</t>
  </si>
  <si>
    <t xml:space="preserve">ZERO-BASED BUDGET — DEBT PAYOFF</t>
  </si>
  <si>
    <t xml:space="preserve">How to use this workbook</t>
  </si>
  <si>
    <t xml:space="preserve">Zero-based budgeting means every dollar of income is assigned a job before the month begins: Income − Total Budgeted Expenses = $0. This workbook has four tabs that work together.</t>
  </si>
  <si>
    <t xml:space="preserve">1. Debt Payoff Planner tab</t>
  </si>
  <si>
    <t xml:space="preserve">List every debt with its balance, APR, and minimum payment. Choose Avalanche (pay off highest interest rate first — saves the most money) or Snowball (pay off smallest balance first — builds momentum with quick wins). Set your extra monthly payment amount; the planner ranks your debts by priority automatically.</t>
  </si>
  <si>
    <t xml:space="preserve">2. Amortization Schedule tab</t>
  </si>
  <si>
    <t xml:space="preserve">A full month-by-month projection showing exactly how each debt shrinks, with your extra payment routed to the top-priority debt. Once a debt hits $0, its minimum payment automatically rolls into the extra-payment pool for the next debt — the classic snowball/avalanche effect. The chart shows your total debt heading to zero, and the top of the sheet shows your debt-free month and total interest paid.</t>
  </si>
  <si>
    <t xml:space="preserve">3. Monthly Budget tab</t>
  </si>
  <si>
    <t xml:space="preserve">Income and everyday expenses are listed here. The 'Debt Payments' and 'Extra Debt Payoff' rows link automatically to the Debt Payoff Planner (shown in green) so you only enter your debt numbers once. Every other category is a manual blue input. Aim for 'To Be Budgeted' to equal $0.</t>
  </si>
  <si>
    <t xml:space="preserve">4. Transactions tab</t>
  </si>
  <si>
    <t xml:space="preserve">Log real purchases here (date, category, subcategory, description, amount, account) to automatically fill in the 'Actual' column on the Monthly Budget tab.</t>
  </si>
  <si>
    <t xml:space="preserve">5. Dashboard tab</t>
  </si>
  <si>
    <t xml:space="preserve">A one-glance view of income, budgeted vs. actual spending, and category charts.</t>
  </si>
  <si>
    <t xml:space="preserve">6. Strategy tip</t>
  </si>
  <si>
    <t xml:space="preserve">Avalanche minimizes total interest paid. Snowball tends to keep people more motivated because debts disappear faster. Either strategy works — the one you'll stick with is the best one.</t>
  </si>
  <si>
    <t xml:space="preserve">Color key: Blue text = numbers you type in. Black text = automatic formulas (don't overwrite). Green text = values pulled automatically from another tab.</t>
  </si>
  <si>
    <t xml:space="preserve">AMORTIZATION SCHEDULE</t>
  </si>
  <si>
    <t xml:space="preserve">Debt-Free Month #:</t>
  </si>
  <si>
    <t xml:space="preserve">Total Interest Paid:</t>
  </si>
  <si>
    <t xml:space="preserve">Month</t>
  </si>
  <si>
    <t xml:space="preserve">Total Balance</t>
  </si>
  <si>
    <t xml:space="preserve">Extra Avail.</t>
  </si>
  <si>
    <t xml:space="preserve">Payment</t>
  </si>
  <si>
    <t xml:space="preserve">Interest</t>
  </si>
  <si>
    <t xml:space="preserve">End Bal.</t>
  </si>
</sst>
</file>

<file path=xl/styles.xml><?xml version="1.0" encoding="utf-8"?>
<styleSheet xmlns="http://schemas.openxmlformats.org/spreadsheetml/2006/main">
  <numFmts count="8">
    <numFmt numFmtId="164" formatCode="General"/>
    <numFmt numFmtId="165" formatCode="\$#,##0;[RED]&quot;($&quot;#,##0\);\-"/>
    <numFmt numFmtId="166" formatCode="\$#,##0.00;[RED]&quot;($&quot;#,##0.00\);\-"/>
    <numFmt numFmtId="167" formatCode="0.0%;[RED]\(0.0%\);\-"/>
    <numFmt numFmtId="168" formatCode="mm/dd/yyyy"/>
    <numFmt numFmtId="169" formatCode="0.00%"/>
    <numFmt numFmtId="170" formatCode="0.0000%"/>
    <numFmt numFmtId="171" formatCode="General"/>
  </numFmts>
  <fonts count="39">
    <font>
      <sz val="11"/>
      <color theme="1"/>
      <name val="Calibri"/>
      <family val="2"/>
      <charset val="1"/>
    </font>
    <font>
      <sz val="10"/>
      <name val="Arial"/>
      <family val="0"/>
    </font>
    <font>
      <sz val="10"/>
      <name val="Arial"/>
      <family val="0"/>
    </font>
    <font>
      <sz val="10"/>
      <name val="Arial"/>
      <family val="0"/>
    </font>
    <font>
      <b val="true"/>
      <sz val="18"/>
      <color rgb="FFFFFFFF"/>
      <name val="Arial"/>
      <family val="0"/>
      <charset val="1"/>
    </font>
    <font>
      <b val="true"/>
      <sz val="11"/>
      <color rgb="FF000000"/>
      <name val="Arial"/>
      <family val="0"/>
      <charset val="1"/>
    </font>
    <font>
      <sz val="11"/>
      <color rgb="FF000000"/>
      <name val="Arial"/>
      <family val="0"/>
      <charset val="1"/>
    </font>
    <font>
      <b val="true"/>
      <sz val="10"/>
      <color rgb="FFFFFFFF"/>
      <name val="Arial"/>
      <family val="0"/>
      <charset val="1"/>
    </font>
    <font>
      <sz val="10"/>
      <color rgb="FF000000"/>
      <name val="Arial"/>
      <family val="0"/>
      <charset val="1"/>
    </font>
    <font>
      <b val="true"/>
      <sz val="18"/>
      <color rgb="FF000000"/>
      <name val="Calibri"/>
      <family val="2"/>
    </font>
    <font>
      <sz val="10"/>
      <color rgb="FF000000"/>
      <name val="Calibri"/>
      <family val="2"/>
    </font>
    <font>
      <b val="true"/>
      <sz val="10"/>
      <color rgb="FF000000"/>
      <name val="Calibri"/>
      <family val="2"/>
    </font>
    <font>
      <b val="true"/>
      <sz val="16"/>
      <color rgb="FFFFFFFF"/>
      <name val="Arial"/>
      <family val="0"/>
      <charset val="1"/>
    </font>
    <font>
      <b val="true"/>
      <sz val="10"/>
      <color rgb="FF000000"/>
      <name val="Arial"/>
      <family val="0"/>
      <charset val="1"/>
    </font>
    <font>
      <sz val="11"/>
      <color rgb="FF0000FF"/>
      <name val="Arial"/>
      <family val="0"/>
      <charset val="1"/>
    </font>
    <font>
      <b val="true"/>
      <sz val="11"/>
      <color rgb="FFFFFFFF"/>
      <name val="Arial"/>
      <family val="0"/>
      <charset val="1"/>
    </font>
    <font>
      <sz val="10"/>
      <color rgb="FF0000FF"/>
      <name val="Arial"/>
      <family val="0"/>
      <charset val="1"/>
    </font>
    <font>
      <sz val="10"/>
      <color rgb="FF0F7B34"/>
      <name val="Arial"/>
      <family val="0"/>
      <charset val="1"/>
    </font>
    <font>
      <b val="true"/>
      <sz val="10.5"/>
      <color rgb="FF1F3864"/>
      <name val="Arial"/>
      <family val="0"/>
      <charset val="1"/>
    </font>
    <font>
      <b val="true"/>
      <i val="true"/>
      <sz val="10"/>
      <color rgb="FF595959"/>
      <name val="Arial"/>
      <family val="0"/>
      <charset val="1"/>
    </font>
    <font>
      <b val="true"/>
      <sz val="12"/>
      <color rgb="FF000000"/>
      <name val="Arial"/>
      <family val="0"/>
      <charset val="1"/>
    </font>
    <font>
      <i val="true"/>
      <sz val="10.5"/>
      <color rgb="FF000000"/>
      <name val="Arial"/>
      <family val="0"/>
      <charset val="1"/>
    </font>
    <font>
      <i val="true"/>
      <sz val="9"/>
      <color rgb="FF7F7F7F"/>
      <name val="Arial"/>
      <family val="0"/>
      <charset val="1"/>
    </font>
    <font>
      <b val="true"/>
      <sz val="14"/>
      <color rgb="FFFFFFFF"/>
      <name val="Arial"/>
      <family val="0"/>
      <charset val="1"/>
    </font>
    <font>
      <i val="true"/>
      <sz val="9.5"/>
      <color rgb="FF7F7F7F"/>
      <name val="Arial"/>
      <family val="0"/>
      <charset val="1"/>
    </font>
    <font>
      <b val="true"/>
      <sz val="15"/>
      <color rgb="FFFFFFFF"/>
      <name val="Arial"/>
      <family val="0"/>
      <charset val="1"/>
    </font>
    <font>
      <b val="true"/>
      <sz val="10.5"/>
      <color rgb="FF000000"/>
      <name val="Arial"/>
      <family val="0"/>
      <charset val="1"/>
    </font>
    <font>
      <sz val="10.5"/>
      <color rgb="FF0000FF"/>
      <name val="Arial"/>
      <family val="0"/>
      <charset val="1"/>
    </font>
    <font>
      <b val="true"/>
      <sz val="9.5"/>
      <color rgb="FFFFFFFF"/>
      <name val="Arial"/>
      <family val="0"/>
      <charset val="1"/>
    </font>
    <font>
      <b val="true"/>
      <sz val="11"/>
      <color rgb="FF0F7B34"/>
      <name val="Arial"/>
      <family val="0"/>
      <charset val="1"/>
    </font>
    <font>
      <b val="true"/>
      <sz val="18"/>
      <color rgb="FF1F3864"/>
      <name val="Arial"/>
      <family val="0"/>
      <charset val="1"/>
    </font>
    <font>
      <b val="true"/>
      <sz val="13"/>
      <color rgb="FF1F3864"/>
      <name val="Arial"/>
      <family val="0"/>
      <charset val="1"/>
    </font>
    <font>
      <sz val="10.5"/>
      <color rgb="FF000000"/>
      <name val="Arial"/>
      <family val="0"/>
      <charset val="1"/>
    </font>
    <font>
      <b val="true"/>
      <sz val="11"/>
      <color rgb="FF1F3864"/>
      <name val="Arial"/>
      <family val="0"/>
      <charset val="1"/>
    </font>
    <font>
      <i val="true"/>
      <sz val="10"/>
      <color rgb="FF000000"/>
      <name val="Arial"/>
      <family val="0"/>
      <charset val="1"/>
    </font>
    <font>
      <b val="true"/>
      <sz val="11"/>
      <color rgb="FFFFF2CC"/>
      <name val="Arial"/>
      <family val="0"/>
      <charset val="1"/>
    </font>
    <font>
      <b val="true"/>
      <sz val="8.5"/>
      <color rgb="FFFFFFFF"/>
      <name val="Arial"/>
      <family val="0"/>
      <charset val="1"/>
    </font>
    <font>
      <sz val="9"/>
      <color rgb="FF000000"/>
      <name val="Arial"/>
      <family val="0"/>
      <charset val="1"/>
    </font>
    <font>
      <b val="true"/>
      <sz val="9"/>
      <color rgb="FF000000"/>
      <name val="Arial"/>
      <family val="0"/>
      <charset val="1"/>
    </font>
  </fonts>
  <fills count="9">
    <fill>
      <patternFill patternType="none"/>
    </fill>
    <fill>
      <patternFill patternType="gray125"/>
    </fill>
    <fill>
      <patternFill patternType="solid">
        <fgColor rgb="FF1F3864"/>
        <bgColor rgb="FF2E5395"/>
      </patternFill>
    </fill>
    <fill>
      <patternFill patternType="solid">
        <fgColor rgb="FFF2F2F2"/>
        <bgColor rgb="FFF9F9F9"/>
      </patternFill>
    </fill>
    <fill>
      <patternFill patternType="solid">
        <fgColor rgb="FF2E5395"/>
        <bgColor rgb="FF1F3864"/>
      </patternFill>
    </fill>
    <fill>
      <patternFill patternType="solid">
        <fgColor rgb="FFFFF2CC"/>
        <bgColor rgb="FFF2F2F2"/>
      </patternFill>
    </fill>
    <fill>
      <patternFill patternType="solid">
        <fgColor rgb="FFDCE6F1"/>
        <bgColor rgb="FFE2EFDA"/>
      </patternFill>
    </fill>
    <fill>
      <patternFill patternType="solid">
        <fgColor rgb="FFE2EFDA"/>
        <bgColor rgb="FFDCE6F1"/>
      </patternFill>
    </fill>
    <fill>
      <patternFill patternType="solid">
        <fgColor rgb="FF4472C4"/>
        <bgColor rgb="FF4672A8"/>
      </patternFill>
    </fill>
  </fills>
  <borders count="4">
    <border diagonalUp="false" diagonalDown="false">
      <left/>
      <right/>
      <top/>
      <bottom/>
      <diagonal/>
    </border>
    <border diagonalUp="false" diagonalDown="false">
      <left style="thin">
        <color rgb="FFBFBFBF"/>
      </left>
      <right style="thin">
        <color rgb="FFBFBFBF"/>
      </right>
      <top style="thin">
        <color rgb="FFBFBFBF"/>
      </top>
      <bottom style="thin">
        <color rgb="FFBFBFBF"/>
      </bottom>
      <diagonal/>
    </border>
    <border diagonalUp="false" diagonalDown="false">
      <left/>
      <right/>
      <top/>
      <bottom style="thin">
        <color rgb="FF7F7F7F"/>
      </bottom>
      <diagonal/>
    </border>
    <border diagonalUp="false" diagonalDown="false">
      <left/>
      <right/>
      <top style="double"/>
      <bottom/>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72">
    <xf numFmtId="164" fontId="0" fillId="0" borderId="0" xfId="0" applyFont="false" applyBorder="false" applyAlignment="false" applyProtection="false">
      <alignment horizontal="general" vertical="bottom" textRotation="0" wrapText="false" indent="0" shrinkToFit="false"/>
      <protection locked="true" hidden="false"/>
    </xf>
    <xf numFmtId="164" fontId="4" fillId="2" borderId="0" xfId="0" applyFont="true" applyBorder="true" applyAlignment="false" applyProtection="false">
      <alignment horizontal="general" vertical="bottom" textRotation="0" wrapText="false" indent="0" shrinkToFit="false"/>
      <protection locked="true" hidden="false"/>
    </xf>
    <xf numFmtId="164" fontId="5" fillId="3" borderId="1" xfId="0" applyFont="true" applyBorder="true" applyAlignment="false" applyProtection="false">
      <alignment horizontal="general" vertical="bottom" textRotation="0" wrapText="false" indent="0" shrinkToFit="false"/>
      <protection locked="true" hidden="false"/>
    </xf>
    <xf numFmtId="165" fontId="6" fillId="3" borderId="1" xfId="0" applyFont="true" applyBorder="true" applyAlignment="false" applyProtection="false">
      <alignment horizontal="general" vertical="bottom" textRotation="0" wrapText="false" indent="0" shrinkToFit="false"/>
      <protection locked="true" hidden="false"/>
    </xf>
    <xf numFmtId="164" fontId="7" fillId="4" borderId="0" xfId="0" applyFont="true" applyBorder="false" applyAlignment="true" applyProtection="false">
      <alignment horizontal="center" vertical="center" textRotation="0" wrapText="false" indent="0" shrinkToFit="false"/>
      <protection locked="true" hidden="false"/>
    </xf>
    <xf numFmtId="164" fontId="8" fillId="0" borderId="1" xfId="0" applyFont="true" applyBorder="true" applyAlignment="false" applyProtection="false">
      <alignment horizontal="general" vertical="bottom" textRotation="0" wrapText="false" indent="0" shrinkToFit="false"/>
      <protection locked="true" hidden="false"/>
    </xf>
    <xf numFmtId="165" fontId="0" fillId="0" borderId="1" xfId="0" applyFont="false" applyBorder="true" applyAlignment="false" applyProtection="false">
      <alignment horizontal="general" vertical="bottom" textRotation="0" wrapText="false" indent="0" shrinkToFit="false"/>
      <protection locked="true" hidden="false"/>
    </xf>
    <xf numFmtId="164" fontId="12" fillId="2" borderId="0" xfId="0" applyFont="true" applyBorder="true" applyAlignment="true" applyProtection="false">
      <alignment horizontal="left" vertical="center" textRotation="0" wrapText="false" indent="1" shrinkToFit="false"/>
      <protection locked="true" hidden="false"/>
    </xf>
    <xf numFmtId="164" fontId="13" fillId="0" borderId="0" xfId="0" applyFont="true" applyBorder="true" applyAlignment="false" applyProtection="false">
      <alignment horizontal="general" vertical="bottom" textRotation="0" wrapText="false" indent="0" shrinkToFit="false"/>
      <protection locked="true" hidden="false"/>
    </xf>
    <xf numFmtId="164" fontId="14" fillId="5" borderId="0" xfId="0" applyFont="true" applyBorder="true" applyAlignment="true" applyProtection="false">
      <alignment horizontal="center" vertical="center" textRotation="0" wrapText="false" indent="0" shrinkToFit="false"/>
      <protection locked="true" hidden="false"/>
    </xf>
    <xf numFmtId="164" fontId="7" fillId="4" borderId="1" xfId="0" applyFont="true" applyBorder="true" applyAlignment="true" applyProtection="false">
      <alignment horizontal="center" vertical="center" textRotation="0" wrapText="false" indent="0" shrinkToFit="false"/>
      <protection locked="true" hidden="false"/>
    </xf>
    <xf numFmtId="164" fontId="15" fillId="2" borderId="0" xfId="0" applyFont="true" applyBorder="false" applyAlignment="false" applyProtection="false">
      <alignment horizontal="general" vertical="bottom" textRotation="0" wrapText="false" indent="0" shrinkToFit="false"/>
      <protection locked="true" hidden="false"/>
    </xf>
    <xf numFmtId="164" fontId="0" fillId="2" borderId="0" xfId="0" applyFont="false" applyBorder="false" applyAlignment="false" applyProtection="false">
      <alignment horizontal="general" vertical="bottom" textRotation="0" wrapText="false" indent="0" shrinkToFit="false"/>
      <protection locked="true" hidden="false"/>
    </xf>
    <xf numFmtId="164" fontId="8" fillId="0" borderId="1" xfId="0" applyFont="true" applyBorder="true" applyAlignment="true" applyProtection="false">
      <alignment horizontal="left" vertical="center" textRotation="0" wrapText="false" indent="2" shrinkToFit="false"/>
      <protection locked="true" hidden="false"/>
    </xf>
    <xf numFmtId="166" fontId="16" fillId="5" borderId="1" xfId="0" applyFont="true" applyBorder="true" applyAlignment="false" applyProtection="false">
      <alignment horizontal="general" vertical="bottom" textRotation="0" wrapText="false" indent="0" shrinkToFit="false"/>
      <protection locked="true" hidden="false"/>
    </xf>
    <xf numFmtId="166" fontId="17" fillId="0" borderId="1" xfId="0" applyFont="true" applyBorder="true" applyAlignment="false" applyProtection="false">
      <alignment horizontal="general" vertical="bottom" textRotation="0" wrapText="false" indent="0" shrinkToFit="false"/>
      <protection locked="true" hidden="false"/>
    </xf>
    <xf numFmtId="166" fontId="8" fillId="0" borderId="1" xfId="0" applyFont="true" applyBorder="true" applyAlignment="false" applyProtection="false">
      <alignment horizontal="general" vertical="bottom" textRotation="0" wrapText="false" indent="0" shrinkToFit="false"/>
      <protection locked="true" hidden="false"/>
    </xf>
    <xf numFmtId="167" fontId="8" fillId="0" borderId="1" xfId="0" applyFont="true" applyBorder="true" applyAlignment="false" applyProtection="false">
      <alignment horizontal="general" vertical="bottom" textRotation="0" wrapText="false" indent="0" shrinkToFit="false"/>
      <protection locked="true" hidden="false"/>
    </xf>
    <xf numFmtId="164" fontId="18" fillId="6" borderId="1" xfId="0" applyFont="true" applyBorder="true" applyAlignment="false" applyProtection="false">
      <alignment horizontal="general" vertical="bottom" textRotation="0" wrapText="false" indent="0" shrinkToFit="false"/>
      <protection locked="true" hidden="false"/>
    </xf>
    <xf numFmtId="166" fontId="18" fillId="6" borderId="1" xfId="0" applyFont="true" applyBorder="true" applyAlignment="false" applyProtection="false">
      <alignment horizontal="general" vertical="bottom" textRotation="0" wrapText="false" indent="0" shrinkToFit="false"/>
      <protection locked="true" hidden="false"/>
    </xf>
    <xf numFmtId="164" fontId="18" fillId="3" borderId="1" xfId="0" applyFont="true" applyBorder="true" applyAlignment="false" applyProtection="false">
      <alignment horizontal="general" vertical="bottom" textRotation="0" wrapText="false" indent="0" shrinkToFit="false"/>
      <protection locked="true" hidden="false"/>
    </xf>
    <xf numFmtId="164" fontId="0" fillId="3" borderId="1" xfId="0" applyFont="false" applyBorder="true" applyAlignment="false" applyProtection="false">
      <alignment horizontal="general" vertical="bottom" textRotation="0" wrapText="false" indent="0" shrinkToFit="false"/>
      <protection locked="true" hidden="false"/>
    </xf>
    <xf numFmtId="164" fontId="19" fillId="0" borderId="2" xfId="0" applyFont="true" applyBorder="true" applyAlignment="false" applyProtection="false">
      <alignment horizontal="general" vertical="bottom" textRotation="0" wrapText="false" indent="0" shrinkToFit="false"/>
      <protection locked="true" hidden="false"/>
    </xf>
    <xf numFmtId="166" fontId="19" fillId="0" borderId="2" xfId="0" applyFont="true" applyBorder="true" applyAlignment="false" applyProtection="false">
      <alignment horizontal="general" vertical="bottom" textRotation="0" wrapText="false" indent="0" shrinkToFit="false"/>
      <protection locked="true" hidden="false"/>
    </xf>
    <xf numFmtId="167" fontId="19" fillId="0" borderId="2" xfId="0" applyFont="true" applyBorder="true" applyAlignment="false" applyProtection="false">
      <alignment horizontal="general" vertical="bottom" textRotation="0" wrapText="false" indent="0" shrinkToFit="false"/>
      <protection locked="true" hidden="false"/>
    </xf>
    <xf numFmtId="166" fontId="17" fillId="7" borderId="1" xfId="0" applyFont="true" applyBorder="true" applyAlignment="false" applyProtection="false">
      <alignment horizontal="general" vertical="bottom" textRotation="0" wrapText="false" indent="0" shrinkToFit="false"/>
      <protection locked="true" hidden="false"/>
    </xf>
    <xf numFmtId="166" fontId="15" fillId="2" borderId="0" xfId="0" applyFont="true" applyBorder="false" applyAlignment="false" applyProtection="false">
      <alignment horizontal="general" vertical="bottom" textRotation="0" wrapText="false" indent="0" shrinkToFit="false"/>
      <protection locked="true" hidden="false"/>
    </xf>
    <xf numFmtId="164" fontId="5" fillId="0" borderId="3" xfId="0" applyFont="true" applyBorder="true" applyAlignment="false" applyProtection="false">
      <alignment horizontal="general" vertical="bottom" textRotation="0" wrapText="false" indent="0" shrinkToFit="false"/>
      <protection locked="true" hidden="false"/>
    </xf>
    <xf numFmtId="165" fontId="20" fillId="0" borderId="3" xfId="0" applyFont="true" applyBorder="true" applyAlignment="false" applyProtection="false">
      <alignment horizontal="general" vertical="bottom" textRotation="0" wrapText="false" indent="0" shrinkToFit="false"/>
      <protection locked="true" hidden="false"/>
    </xf>
    <xf numFmtId="164" fontId="0" fillId="0" borderId="3" xfId="0" applyFont="false" applyBorder="true" applyAlignment="false" applyProtection="false">
      <alignment horizontal="general" vertical="bottom" textRotation="0" wrapText="false" indent="0" shrinkToFit="false"/>
      <protection locked="true" hidden="false"/>
    </xf>
    <xf numFmtId="164" fontId="21" fillId="0" borderId="0" xfId="0" applyFont="true" applyBorder="false" applyAlignment="false" applyProtection="false">
      <alignment horizontal="general" vertical="bottom" textRotation="0" wrapText="false" indent="0" shrinkToFit="false"/>
      <protection locked="true" hidden="false"/>
    </xf>
    <xf numFmtId="165" fontId="21" fillId="0"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true" applyProtection="false">
      <alignment horizontal="left" vertical="top" textRotation="0" wrapText="true" indent="0" shrinkToFit="false"/>
      <protection locked="true" hidden="false"/>
    </xf>
    <xf numFmtId="164" fontId="23" fillId="2" borderId="0" xfId="0" applyFont="true" applyBorder="true" applyAlignment="false" applyProtection="false">
      <alignment horizontal="general" vertical="bottom" textRotation="0" wrapText="false" indent="0" shrinkToFit="false"/>
      <protection locked="true" hidden="false"/>
    </xf>
    <xf numFmtId="164" fontId="24" fillId="0" borderId="0" xfId="0" applyFont="true" applyBorder="true" applyAlignment="false" applyProtection="false">
      <alignment horizontal="general" vertical="bottom" textRotation="0" wrapText="false" indent="0" shrinkToFit="false"/>
      <protection locked="true" hidden="false"/>
    </xf>
    <xf numFmtId="168" fontId="8" fillId="0" borderId="1" xfId="0" applyFont="true" applyBorder="true" applyAlignment="false" applyProtection="false">
      <alignment horizontal="general" vertical="bottom" textRotation="0" wrapText="false" indent="0" shrinkToFit="false"/>
      <protection locked="true" hidden="false"/>
    </xf>
    <xf numFmtId="164" fontId="25" fillId="2" borderId="0" xfId="0" applyFont="true" applyBorder="true" applyAlignment="false" applyProtection="false">
      <alignment horizontal="general" vertical="bottom" textRotation="0" wrapText="false" indent="0" shrinkToFit="false"/>
      <protection locked="true" hidden="false"/>
    </xf>
    <xf numFmtId="164" fontId="26" fillId="0" borderId="0" xfId="0" applyFont="true" applyBorder="false" applyAlignment="false" applyProtection="false">
      <alignment horizontal="general" vertical="bottom" textRotation="0" wrapText="false" indent="0" shrinkToFit="false"/>
      <protection locked="true" hidden="false"/>
    </xf>
    <xf numFmtId="164" fontId="27" fillId="5" borderId="0" xfId="0" applyFont="true" applyBorder="true" applyAlignment="false" applyProtection="false">
      <alignment horizontal="general" vertical="bottom" textRotation="0" wrapText="false" indent="0" shrinkToFit="false"/>
      <protection locked="true" hidden="false"/>
    </xf>
    <xf numFmtId="164" fontId="26" fillId="0" borderId="0" xfId="0" applyFont="true" applyBorder="true" applyAlignment="false" applyProtection="false">
      <alignment horizontal="general" vertical="bottom" textRotation="0" wrapText="false" indent="0" shrinkToFit="false"/>
      <protection locked="true" hidden="false"/>
    </xf>
    <xf numFmtId="165" fontId="27" fillId="5" borderId="0" xfId="0" applyFont="true" applyBorder="false" applyAlignment="false" applyProtection="false">
      <alignment horizontal="general" vertical="bottom" textRotation="0" wrapText="false" indent="0" shrinkToFit="false"/>
      <protection locked="true" hidden="false"/>
    </xf>
    <xf numFmtId="164" fontId="28" fillId="4" borderId="1" xfId="0" applyFont="true" applyBorder="true" applyAlignment="true" applyProtection="false">
      <alignment horizontal="center" vertical="center" textRotation="0" wrapText="true" indent="0" shrinkToFit="false"/>
      <protection locked="true" hidden="false"/>
    </xf>
    <xf numFmtId="165" fontId="16" fillId="5" borderId="1" xfId="0" applyFont="true" applyBorder="true" applyAlignment="false" applyProtection="false">
      <alignment horizontal="general" vertical="bottom" textRotation="0" wrapText="false" indent="0" shrinkToFit="false"/>
      <protection locked="true" hidden="false"/>
    </xf>
    <xf numFmtId="169" fontId="16" fillId="5" borderId="1" xfId="0" applyFont="true" applyBorder="true" applyAlignment="false" applyProtection="false">
      <alignment horizontal="general" vertical="bottom" textRotation="0" wrapText="false" indent="0" shrinkToFit="false"/>
      <protection locked="true" hidden="false"/>
    </xf>
    <xf numFmtId="170" fontId="8" fillId="0" borderId="1" xfId="0" applyFont="true" applyBorder="true" applyAlignment="false" applyProtection="false">
      <alignment horizontal="general" vertical="bottom" textRotation="0" wrapText="false" indent="0" shrinkToFit="false"/>
      <protection locked="true" hidden="false"/>
    </xf>
    <xf numFmtId="171" fontId="8" fillId="0" borderId="1" xfId="0" applyFont="true" applyBorder="true" applyAlignment="true" applyProtection="false">
      <alignment horizontal="center" vertical="center" textRotation="0" wrapText="false" indent="0" shrinkToFit="false"/>
      <protection locked="true" hidden="false"/>
    </xf>
    <xf numFmtId="165" fontId="8" fillId="0" borderId="1" xfId="0" applyFont="true" applyBorder="true" applyAlignment="false" applyProtection="false">
      <alignment horizontal="general" vertical="bottom" textRotation="0" wrapText="false" indent="0" shrinkToFit="false"/>
      <protection locked="true" hidden="false"/>
    </xf>
    <xf numFmtId="164" fontId="26" fillId="6" borderId="1" xfId="0" applyFont="true" applyBorder="true" applyAlignment="false" applyProtection="false">
      <alignment horizontal="general" vertical="bottom" textRotation="0" wrapText="false" indent="0" shrinkToFit="false"/>
      <protection locked="true" hidden="false"/>
    </xf>
    <xf numFmtId="165" fontId="26" fillId="6" borderId="1" xfId="0" applyFont="true" applyBorder="true" applyAlignment="false" applyProtection="false">
      <alignment horizontal="general" vertical="bottom" textRotation="0" wrapText="false" indent="0" shrinkToFit="false"/>
      <protection locked="true" hidden="false"/>
    </xf>
    <xf numFmtId="164" fontId="0" fillId="6" borderId="1" xfId="0" applyFont="false" applyBorder="true" applyAlignment="false" applyProtection="false">
      <alignment horizontal="general" vertical="bottom" textRotation="0" wrapText="false" indent="0" shrinkToFit="false"/>
      <protection locked="true" hidden="false"/>
    </xf>
    <xf numFmtId="171" fontId="29" fillId="7" borderId="0" xfId="0" applyFont="true" applyBorder="false" applyAlignment="false" applyProtection="false">
      <alignment horizontal="general" vertical="bottom" textRotation="0" wrapText="false" indent="0" shrinkToFit="false"/>
      <protection locked="true" hidden="false"/>
    </xf>
    <xf numFmtId="165" fontId="29" fillId="7" borderId="0" xfId="0" applyFont="true" applyBorder="false" applyAlignment="false" applyProtection="false">
      <alignment horizontal="general" vertical="bottom" textRotation="0" wrapText="false" indent="0" shrinkToFit="false"/>
      <protection locked="true" hidden="false"/>
    </xf>
    <xf numFmtId="164" fontId="30" fillId="0" borderId="0" xfId="0" applyFont="true" applyBorder="false" applyAlignment="false" applyProtection="false">
      <alignment horizontal="general" vertical="bottom" textRotation="0" wrapText="false" indent="0" shrinkToFit="false"/>
      <protection locked="true" hidden="false"/>
    </xf>
    <xf numFmtId="164" fontId="31" fillId="6" borderId="0" xfId="0" applyFont="true" applyBorder="false" applyAlignment="true" applyProtection="false">
      <alignment horizontal="left" vertical="center" textRotation="0" wrapText="false" indent="1" shrinkToFit="false"/>
      <protection locked="true" hidden="false"/>
    </xf>
    <xf numFmtId="164" fontId="32" fillId="0" borderId="0" xfId="0" applyFont="true" applyBorder="false" applyAlignment="true" applyProtection="false">
      <alignment horizontal="left" vertical="top" textRotation="0" wrapText="true" indent="0" shrinkToFit="false"/>
      <protection locked="true" hidden="false"/>
    </xf>
    <xf numFmtId="164" fontId="33" fillId="0" borderId="0" xfId="0" applyFont="true" applyBorder="false" applyAlignment="false" applyProtection="false">
      <alignment horizontal="general" vertical="bottom" textRotation="0" wrapText="false" indent="0" shrinkToFit="false"/>
      <protection locked="true" hidden="false"/>
    </xf>
    <xf numFmtId="164" fontId="34" fillId="0" borderId="0" xfId="0" applyFont="true" applyBorder="false" applyAlignment="true" applyProtection="false">
      <alignment horizontal="left" vertical="top" textRotation="0" wrapText="true" indent="0" shrinkToFit="false"/>
      <protection locked="true" hidden="false"/>
    </xf>
    <xf numFmtId="164" fontId="28" fillId="2" borderId="0" xfId="0" applyFont="true" applyBorder="false" applyAlignment="false" applyProtection="false">
      <alignment horizontal="general" vertical="bottom" textRotation="0" wrapText="false" indent="0" shrinkToFit="false"/>
      <protection locked="true" hidden="false"/>
    </xf>
    <xf numFmtId="171" fontId="35" fillId="2" borderId="0" xfId="0" applyFont="true" applyBorder="false" applyAlignment="false" applyProtection="false">
      <alignment horizontal="general" vertical="bottom" textRotation="0" wrapText="false" indent="0" shrinkToFit="false"/>
      <protection locked="true" hidden="false"/>
    </xf>
    <xf numFmtId="165" fontId="35" fillId="2" borderId="0" xfId="0" applyFont="true" applyBorder="false" applyAlignment="false" applyProtection="false">
      <alignment horizontal="general" vertical="bottom" textRotation="0" wrapText="false" indent="0" shrinkToFit="false"/>
      <protection locked="true" hidden="false"/>
    </xf>
    <xf numFmtId="164" fontId="22" fillId="0" borderId="0" xfId="0" applyFont="true" applyBorder="true" applyAlignment="false" applyProtection="false">
      <alignment horizontal="general" vertical="bottom" textRotation="0" wrapText="false" indent="0" shrinkToFit="false"/>
      <protection locked="true" hidden="false"/>
    </xf>
    <xf numFmtId="164" fontId="28" fillId="4" borderId="0" xfId="0" applyFont="true" applyBorder="false" applyAlignment="false" applyProtection="false">
      <alignment horizontal="general" vertical="bottom" textRotation="0" wrapText="false" indent="0" shrinkToFit="false"/>
      <protection locked="true" hidden="false"/>
    </xf>
    <xf numFmtId="164" fontId="28" fillId="4" borderId="0" xfId="0" applyFont="true" applyBorder="true" applyAlignment="true" applyProtection="false">
      <alignment horizontal="center" vertical="center" textRotation="0" wrapText="false" indent="0" shrinkToFit="false"/>
      <protection locked="true" hidden="false"/>
    </xf>
    <xf numFmtId="164" fontId="36" fillId="8" borderId="0" xfId="0" applyFont="true" applyBorder="false" applyAlignment="true" applyProtection="false">
      <alignment horizontal="center" vertical="center" textRotation="0" wrapText="false" indent="0" shrinkToFit="false"/>
      <protection locked="true" hidden="false"/>
    </xf>
    <xf numFmtId="164" fontId="37" fillId="0" borderId="0" xfId="0" applyFont="true" applyBorder="false" applyAlignment="true" applyProtection="false">
      <alignment horizontal="center" vertical="center" textRotation="0" wrapText="false" indent="0" shrinkToFit="false"/>
      <protection locked="true" hidden="false"/>
    </xf>
    <xf numFmtId="171" fontId="0" fillId="0" borderId="0" xfId="0" applyFont="false" applyBorder="false" applyAlignment="false" applyProtection="false">
      <alignment horizontal="general" vertical="bottom" textRotation="0" wrapText="false" indent="0" shrinkToFit="false"/>
      <protection locked="true" hidden="false"/>
    </xf>
    <xf numFmtId="166" fontId="37" fillId="0" borderId="0" xfId="0" applyFont="true" applyBorder="false" applyAlignment="false" applyProtection="false">
      <alignment horizontal="general" vertical="bottom" textRotation="0" wrapText="false" indent="0" shrinkToFit="false"/>
      <protection locked="true" hidden="false"/>
    </xf>
    <xf numFmtId="166" fontId="38" fillId="0" borderId="0" xfId="0" applyFont="true" applyBorder="false" applyAlignment="false" applyProtection="false">
      <alignment horizontal="general" vertical="bottom" textRotation="0" wrapText="false" indent="0" shrinkToFit="false"/>
      <protection locked="true" hidden="false"/>
    </xf>
    <xf numFmtId="164" fontId="37" fillId="0" borderId="2" xfId="0" applyFont="true" applyBorder="true" applyAlignment="true" applyProtection="false">
      <alignment horizontal="center" vertical="center" textRotation="0" wrapText="false" indent="0" shrinkToFit="false"/>
      <protection locked="true" hidden="false"/>
    </xf>
    <xf numFmtId="171" fontId="0" fillId="0" borderId="2" xfId="0" applyFont="false" applyBorder="true" applyAlignment="false" applyProtection="false">
      <alignment horizontal="general" vertical="bottom" textRotation="0" wrapText="false" indent="0" shrinkToFit="false"/>
      <protection locked="true" hidden="false"/>
    </xf>
    <xf numFmtId="166" fontId="37" fillId="0" borderId="2" xfId="0" applyFont="true" applyBorder="true" applyAlignment="false" applyProtection="false">
      <alignment horizontal="general" vertical="bottom" textRotation="0" wrapText="false" indent="0" shrinkToFit="false"/>
      <protection locked="true" hidden="false"/>
    </xf>
    <xf numFmtId="166" fontId="38" fillId="0" borderId="2" xfId="0" applyFont="true" applyBorder="true" applyAlignment="false" applyProtection="false">
      <alignment horizontal="general" vertical="bottom" textRotation="0" wrapText="fals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dxfs count="3">
    <dxf>
      <fill>
        <patternFill>
          <bgColor rgb="FFE2EFDA"/>
        </patternFill>
      </fill>
    </dxf>
    <dxf>
      <fill>
        <patternFill>
          <bgColor rgb="FFFFF2CC"/>
        </patternFill>
      </fill>
    </dxf>
    <dxf>
      <font>
        <color rgb="FFC00000"/>
      </font>
    </dxf>
  </dxfs>
  <colors>
    <indexedColors>
      <rgbColor rgb="FF000000"/>
      <rgbColor rgb="FFFFFFFF"/>
      <rgbColor rgb="FFC00000"/>
      <rgbColor rgb="FF00FF00"/>
      <rgbColor rgb="FF0000FF"/>
      <rgbColor rgb="FFFFFF00"/>
      <rgbColor rgb="FFFF00FF"/>
      <rgbColor rgb="FF00FFFF"/>
      <rgbColor rgb="FF800000"/>
      <rgbColor rgb="FF0F7B34"/>
      <rgbColor rgb="FF000080"/>
      <rgbColor rgb="FF8AA64F"/>
      <rgbColor rgb="FF800080"/>
      <rgbColor rgb="FF4A7EBB"/>
      <rgbColor rgb="FFBFBFBF"/>
      <rgbColor rgb="FF7F7F7F"/>
      <rgbColor rgb="FF93A9CE"/>
      <rgbColor rgb="FFAB4744"/>
      <rgbColor rgb="FFFFF2CC"/>
      <rgbColor rgb="FFDCE6F1"/>
      <rgbColor rgb="FF660066"/>
      <rgbColor rgb="FFDC853E"/>
      <rgbColor rgb="FF4672A8"/>
      <rgbColor rgb="FFD9D9D9"/>
      <rgbColor rgb="FF000080"/>
      <rgbColor rgb="FFFF00FF"/>
      <rgbColor rgb="FFFFFF00"/>
      <rgbColor rgb="FF00FFFF"/>
      <rgbColor rgb="FF800080"/>
      <rgbColor rgb="FF800000"/>
      <rgbColor rgb="FF4F81BD"/>
      <rgbColor rgb="FF0000FF"/>
      <rgbColor rgb="FF00CCFF"/>
      <rgbColor rgb="FFF2F2F2"/>
      <rgbColor rgb="FFE2EFDA"/>
      <rgbColor rgb="FFF9F9F9"/>
      <rgbColor rgb="FF92C3D5"/>
      <rgbColor rgb="FFD09493"/>
      <rgbColor rgb="FFA99BBD"/>
      <rgbColor rgb="FFB8CD97"/>
      <rgbColor rgb="FF4472C4"/>
      <rgbColor rgb="FF33CCCC"/>
      <rgbColor rgb="FF99CC00"/>
      <rgbColor rgb="FFFFCC00"/>
      <rgbColor rgb="FFFF9900"/>
      <rgbColor rgb="FFFF6600"/>
      <rgbColor rgb="FF725990"/>
      <rgbColor rgb="FF878787"/>
      <rgbColor rgb="FF1F3864"/>
      <rgbColor rgb="FF4299B0"/>
      <rgbColor rgb="FF003300"/>
      <rgbColor rgb="FF333300"/>
      <rgbColor rgb="FF993300"/>
      <rgbColor rgb="FFC0504D"/>
      <rgbColor rgb="FF2E5395"/>
      <rgbColor rgb="FF595959"/>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charts/chart1.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Budgeted vs. Actual by Category</a:t>
            </a:r>
          </a:p>
        </c:rich>
      </c:tx>
      <c:overlay val="0"/>
      <c:spPr>
        <a:noFill/>
        <a:ln w="0">
          <a:noFill/>
        </a:ln>
      </c:spPr>
    </c:title>
    <c:autoTitleDeleted val="0"/>
    <c:plotArea>
      <c:barChart>
        <c:barDir val="col"/>
        <c:grouping val="clustered"/>
        <c:varyColors val="0"/>
        <c:ser>
          <c:idx val="0"/>
          <c:order val="0"/>
          <c:tx>
            <c:strRef>
              <c:f>Dashboard!C10</c:f>
              <c:strCache>
                <c:ptCount val="1"/>
                <c:pt idx="0">
                  <c:v>Budgeted</c:v>
                </c:pt>
              </c:strCache>
            </c:strRef>
          </c:tx>
          <c:spPr>
            <a:solidFill>
              <a:srgbClr val="4f81bd"/>
            </a:solidFill>
            <a:ln w="9360">
              <a:solidFill>
                <a:srgbClr val="f9f9f9"/>
              </a:solidFill>
              <a:round/>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Dashboard!$B$11:$B$21</c:f>
              <c:strCache>
                <c:ptCount val="11"/>
                <c:pt idx="0">
                  <c:v>Housing</c:v>
                </c:pt>
                <c:pt idx="1">
                  <c:v>Transportation</c:v>
                </c:pt>
                <c:pt idx="2">
                  <c:v>Food</c:v>
                </c:pt>
                <c:pt idx="3">
                  <c:v>Health</c:v>
                </c:pt>
                <c:pt idx="4">
                  <c:v>Debt Payments</c:v>
                </c:pt>
                <c:pt idx="5">
                  <c:v>Extra Debt Payoff</c:v>
                </c:pt>
                <c:pt idx="6">
                  <c:v>Savings</c:v>
                </c:pt>
                <c:pt idx="7">
                  <c:v>Personal</c:v>
                </c:pt>
                <c:pt idx="8">
                  <c:v>Giving</c:v>
                </c:pt>
                <c:pt idx="9">
                  <c:v>Fun &amp; Discretionary</c:v>
                </c:pt>
                <c:pt idx="10">
                  <c:v>Miscellaneous</c:v>
                </c:pt>
              </c:strCache>
            </c:strRef>
          </c:cat>
          <c:val>
            <c:numRef>
              <c:f>Dashboard!$C$11:$C$21</c:f>
              <c:numCache>
                <c:formatCode>\$#,##0;[RED]"($"#,##0\);\-</c:formatCode>
                <c:ptCount val="11"/>
                <c:pt idx="0">
                  <c:v>0</c:v>
                </c:pt>
                <c:pt idx="1">
                  <c:v>0</c:v>
                </c:pt>
                <c:pt idx="2">
                  <c:v>0</c:v>
                </c:pt>
                <c:pt idx="3">
                  <c:v>0</c:v>
                </c:pt>
                <c:pt idx="4">
                  <c:v>825</c:v>
                </c:pt>
                <c:pt idx="5">
                  <c:v>200</c:v>
                </c:pt>
                <c:pt idx="6">
                  <c:v>0</c:v>
                </c:pt>
                <c:pt idx="7">
                  <c:v>0</c:v>
                </c:pt>
                <c:pt idx="8">
                  <c:v>0</c:v>
                </c:pt>
                <c:pt idx="9">
                  <c:v>0</c:v>
                </c:pt>
                <c:pt idx="10">
                  <c:v>0</c:v>
                </c:pt>
              </c:numCache>
            </c:numRef>
          </c:val>
        </c:ser>
        <c:ser>
          <c:idx val="1"/>
          <c:order val="1"/>
          <c:tx>
            <c:strRef>
              <c:f>Dashboard!D10</c:f>
              <c:strCache>
                <c:ptCount val="1"/>
                <c:pt idx="0">
                  <c:v>Actual</c:v>
                </c:pt>
              </c:strCache>
            </c:strRef>
          </c:tx>
          <c:spPr>
            <a:solidFill>
              <a:srgbClr val="c0504d"/>
            </a:solidFill>
            <a:ln w="9360">
              <a:solidFill>
                <a:srgbClr val="f9f9f9"/>
              </a:solidFill>
              <a:round/>
            </a:ln>
          </c:spPr>
          <c:invertIfNegative val="0"/>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Dashboard!$B$11:$B$21</c:f>
              <c:strCache>
                <c:ptCount val="11"/>
                <c:pt idx="0">
                  <c:v>Housing</c:v>
                </c:pt>
                <c:pt idx="1">
                  <c:v>Transportation</c:v>
                </c:pt>
                <c:pt idx="2">
                  <c:v>Food</c:v>
                </c:pt>
                <c:pt idx="3">
                  <c:v>Health</c:v>
                </c:pt>
                <c:pt idx="4">
                  <c:v>Debt Payments</c:v>
                </c:pt>
                <c:pt idx="5">
                  <c:v>Extra Debt Payoff</c:v>
                </c:pt>
                <c:pt idx="6">
                  <c:v>Savings</c:v>
                </c:pt>
                <c:pt idx="7">
                  <c:v>Personal</c:v>
                </c:pt>
                <c:pt idx="8">
                  <c:v>Giving</c:v>
                </c:pt>
                <c:pt idx="9">
                  <c:v>Fun &amp; Discretionary</c:v>
                </c:pt>
                <c:pt idx="10">
                  <c:v>Miscellaneous</c:v>
                </c:pt>
              </c:strCache>
            </c:strRef>
          </c:cat>
          <c:val>
            <c:numRef>
              <c:f>Dashboard!$D$11:$D$21</c:f>
              <c:numCache>
                <c:formatCode>\$#,##0;[RED]"($"#,##0\);\-</c:formatCode>
                <c:ptCount val="11"/>
                <c:pt idx="0">
                  <c:v>0</c:v>
                </c:pt>
                <c:pt idx="1">
                  <c:v>0</c:v>
                </c:pt>
                <c:pt idx="2">
                  <c:v>0</c:v>
                </c:pt>
                <c:pt idx="3">
                  <c:v>0</c:v>
                </c:pt>
                <c:pt idx="4">
                  <c:v>0</c:v>
                </c:pt>
                <c:pt idx="5">
                  <c:v>0</c:v>
                </c:pt>
                <c:pt idx="6">
                  <c:v>0</c:v>
                </c:pt>
                <c:pt idx="7">
                  <c:v>0</c:v>
                </c:pt>
                <c:pt idx="8">
                  <c:v>0</c:v>
                </c:pt>
                <c:pt idx="9">
                  <c:v>0</c:v>
                </c:pt>
                <c:pt idx="10">
                  <c:v>0</c:v>
                </c:pt>
              </c:numCache>
            </c:numRef>
          </c:val>
        </c:ser>
        <c:gapWidth val="150"/>
        <c:overlap val="0"/>
        <c:axId val="42960688"/>
        <c:axId val="16255097"/>
      </c:barChart>
      <c:catAx>
        <c:axId val="42960688"/>
        <c:scaling>
          <c:orientation val="minMax"/>
        </c:scaling>
        <c:delete val="0"/>
        <c:axPos val="b"/>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16255097"/>
        <c:crosses val="autoZero"/>
        <c:auto val="1"/>
        <c:lblAlgn val="ctr"/>
        <c:lblOffset val="100"/>
        <c:noMultiLvlLbl val="0"/>
      </c:catAx>
      <c:valAx>
        <c:axId val="16255097"/>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Dollars</a:t>
                </a:r>
              </a:p>
            </c:rich>
          </c:tx>
          <c:overlay val="0"/>
          <c:spPr>
            <a:noFill/>
            <a:ln w="0">
              <a:noFill/>
            </a:ln>
          </c:spPr>
        </c:title>
        <c:numFmt formatCode="\$#,##0;[RED]&quot;($&quot;#,##0\);\-"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42960688"/>
        <c:crosses val="autoZero"/>
        <c:crossBetween val="between"/>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charts/chart2.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Budgeted Spending Allocation</a:t>
            </a:r>
          </a:p>
        </c:rich>
      </c:tx>
      <c:overlay val="0"/>
      <c:spPr>
        <a:noFill/>
        <a:ln w="0">
          <a:noFill/>
        </a:ln>
      </c:spPr>
    </c:title>
    <c:autoTitleDeleted val="0"/>
    <c:plotArea>
      <c:pieChart>
        <c:varyColors val="1"/>
        <c:ser>
          <c:idx val="0"/>
          <c:order val="0"/>
          <c:tx>
            <c:strRef>
              <c:f>Dashboard!C10</c:f>
              <c:strCache>
                <c:ptCount val="1"/>
                <c:pt idx="0">
                  <c:v>Budgeted</c:v>
                </c:pt>
              </c:strCache>
            </c:strRef>
          </c:tx>
          <c:spPr>
            <a:solidFill>
              <a:srgbClr val="4f81bd"/>
            </a:solidFill>
            <a:ln w="0">
              <a:noFill/>
            </a:ln>
          </c:spPr>
          <c:explosion val="0"/>
          <c:dPt>
            <c:idx val="0"/>
            <c:spPr>
              <a:solidFill>
                <a:srgbClr val="4672a8"/>
              </a:solidFill>
              <a:ln w="0">
                <a:noFill/>
              </a:ln>
            </c:spPr>
          </c:dPt>
          <c:dPt>
            <c:idx val="1"/>
            <c:spPr>
              <a:solidFill>
                <a:srgbClr val="ab4744"/>
              </a:solidFill>
              <a:ln w="0">
                <a:noFill/>
              </a:ln>
            </c:spPr>
          </c:dPt>
          <c:dPt>
            <c:idx val="2"/>
            <c:spPr>
              <a:solidFill>
                <a:srgbClr val="8aa64f"/>
              </a:solidFill>
              <a:ln w="0">
                <a:noFill/>
              </a:ln>
            </c:spPr>
          </c:dPt>
          <c:dPt>
            <c:idx val="3"/>
            <c:spPr>
              <a:solidFill>
                <a:srgbClr val="725990"/>
              </a:solidFill>
              <a:ln w="0">
                <a:noFill/>
              </a:ln>
            </c:spPr>
          </c:dPt>
          <c:dPt>
            <c:idx val="4"/>
            <c:spPr>
              <a:solidFill>
                <a:srgbClr val="4299b0"/>
              </a:solidFill>
              <a:ln w="0">
                <a:noFill/>
              </a:ln>
            </c:spPr>
          </c:dPt>
          <c:dPt>
            <c:idx val="5"/>
            <c:spPr>
              <a:solidFill>
                <a:srgbClr val="dc853e"/>
              </a:solidFill>
              <a:ln w="0">
                <a:noFill/>
              </a:ln>
            </c:spPr>
          </c:dPt>
          <c:dPt>
            <c:idx val="6"/>
            <c:spPr>
              <a:solidFill>
                <a:srgbClr val="93a9ce"/>
              </a:solidFill>
              <a:ln w="0">
                <a:noFill/>
              </a:ln>
            </c:spPr>
          </c:dPt>
          <c:dPt>
            <c:idx val="7"/>
            <c:spPr>
              <a:solidFill>
                <a:srgbClr val="d09493"/>
              </a:solidFill>
              <a:ln w="0">
                <a:noFill/>
              </a:ln>
            </c:spPr>
          </c:dPt>
          <c:dPt>
            <c:idx val="8"/>
            <c:spPr>
              <a:solidFill>
                <a:srgbClr val="b8cd97"/>
              </a:solidFill>
              <a:ln w="0">
                <a:noFill/>
              </a:ln>
            </c:spPr>
          </c:dPt>
          <c:dPt>
            <c:idx val="9"/>
            <c:spPr>
              <a:solidFill>
                <a:srgbClr val="a99bbd"/>
              </a:solidFill>
              <a:ln w="0">
                <a:noFill/>
              </a:ln>
            </c:spPr>
          </c:dPt>
          <c:dPt>
            <c:idx val="10"/>
            <c:spPr>
              <a:solidFill>
                <a:srgbClr val="92c3d5"/>
              </a:solidFill>
              <a:ln w="0">
                <a:noFill/>
              </a:ln>
            </c:spPr>
          </c:dPt>
          <c:dLbls>
            <c:dLbl>
              <c:idx val="0"/>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1"/>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2"/>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3"/>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4"/>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5"/>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6"/>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7"/>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8"/>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9"/>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dLbl>
              <c:idx val="10"/>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dLbl>
            <c:txPr>
              <a:bodyPr wrap="square"/>
              <a:lstStyle/>
              <a:p>
                <a:pPr>
                  <a:defRPr b="0" sz="1000" spc="-1" strike="noStrike">
                    <a:solidFill>
                      <a:srgbClr val="000000"/>
                    </a:solidFill>
                    <a:latin typeface="Calibri"/>
                  </a:defRPr>
                </a:pPr>
              </a:p>
            </c:txPr>
            <c:dLblPos val="bestFit"/>
            <c:showLegendKey val="1"/>
            <c:showVal val="1"/>
            <c:showCatName val="1"/>
            <c:showSerName val="1"/>
            <c:showPercent val="1"/>
            <c:separator>; </c:separator>
            <c:showLeaderLines val="1"/>
          </c:dLbls>
          <c:cat>
            <c:strRef>
              <c:f>Dashboard!$B$11:$B$21</c:f>
              <c:strCache>
                <c:ptCount val="11"/>
                <c:pt idx="0">
                  <c:v>Housing</c:v>
                </c:pt>
                <c:pt idx="1">
                  <c:v>Transportation</c:v>
                </c:pt>
                <c:pt idx="2">
                  <c:v>Food</c:v>
                </c:pt>
                <c:pt idx="3">
                  <c:v>Health</c:v>
                </c:pt>
                <c:pt idx="4">
                  <c:v>Debt Payments</c:v>
                </c:pt>
                <c:pt idx="5">
                  <c:v>Extra Debt Payoff</c:v>
                </c:pt>
                <c:pt idx="6">
                  <c:v>Savings</c:v>
                </c:pt>
                <c:pt idx="7">
                  <c:v>Personal</c:v>
                </c:pt>
                <c:pt idx="8">
                  <c:v>Giving</c:v>
                </c:pt>
                <c:pt idx="9">
                  <c:v>Fun &amp; Discretionary</c:v>
                </c:pt>
                <c:pt idx="10">
                  <c:v>Miscellaneous</c:v>
                </c:pt>
              </c:strCache>
            </c:strRef>
          </c:cat>
          <c:val>
            <c:numRef>
              <c:f>Dashboard!$C$11:$C$21</c:f>
              <c:numCache>
                <c:formatCode>\$#,##0;[RED]"($"#,##0\);\-</c:formatCode>
                <c:ptCount val="11"/>
                <c:pt idx="0">
                  <c:v>0</c:v>
                </c:pt>
                <c:pt idx="1">
                  <c:v>0</c:v>
                </c:pt>
                <c:pt idx="2">
                  <c:v>0</c:v>
                </c:pt>
                <c:pt idx="3">
                  <c:v>0</c:v>
                </c:pt>
                <c:pt idx="4">
                  <c:v>825</c:v>
                </c:pt>
                <c:pt idx="5">
                  <c:v>200</c:v>
                </c:pt>
                <c:pt idx="6">
                  <c:v>0</c:v>
                </c:pt>
                <c:pt idx="7">
                  <c:v>0</c:v>
                </c:pt>
                <c:pt idx="8">
                  <c:v>0</c:v>
                </c:pt>
                <c:pt idx="9">
                  <c:v>0</c:v>
                </c:pt>
                <c:pt idx="10">
                  <c:v>0</c:v>
                </c:pt>
              </c:numCache>
            </c:numRef>
          </c:val>
        </c:ser>
        <c:firstSliceAng val="0"/>
      </c:pieChart>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charts/chart3.xml><?xml version="1.0" encoding="utf-8"?>
<c:chartSpace xmlns:c="http://schemas.openxmlformats.org/drawingml/2006/chart" xmlns:a="http://schemas.openxmlformats.org/drawingml/2006/main" xmlns:r="http://schemas.openxmlformats.org/officeDocument/2006/relationships">
  <c:lang val="en-US"/>
  <c:roundedCorners val="0"/>
  <c:chart>
    <c:title>
      <c:tx>
        <c:rich>
          <a:bodyPr rot="0"/>
          <a:lstStyle/>
          <a:p>
            <a:pPr>
              <a:defRPr b="1" sz="1800" spc="-1" strike="noStrike">
                <a:solidFill>
                  <a:srgbClr val="000000"/>
                </a:solidFill>
                <a:latin typeface="Calibri"/>
              </a:defRPr>
            </a:pPr>
            <a:r>
              <a:rPr b="1" sz="1800" spc="-1" strike="noStrike">
                <a:solidFill>
                  <a:srgbClr val="000000"/>
                </a:solidFill>
                <a:latin typeface="Calibri"/>
              </a:rPr>
              <a:t>Total Debt Balance Over Time</a:t>
            </a:r>
          </a:p>
        </c:rich>
      </c:tx>
      <c:overlay val="0"/>
      <c:spPr>
        <a:noFill/>
        <a:ln w="0">
          <a:noFill/>
        </a:ln>
      </c:spPr>
    </c:title>
    <c:autoTitleDeleted val="0"/>
    <c:plotArea>
      <c:lineChart>
        <c:grouping val="standard"/>
        <c:varyColors val="0"/>
        <c:ser>
          <c:idx val="0"/>
          <c:order val="0"/>
          <c:tx>
            <c:strRef>
              <c:f>'Amortization Schedule'!Q4</c:f>
              <c:strCache>
                <c:ptCount val="1"/>
                <c:pt idx="0">
                  <c:v>Total Balance</c:v>
                </c:pt>
              </c:strCache>
            </c:strRef>
          </c:tx>
          <c:spPr>
            <a:solidFill>
              <a:srgbClr val="4a7ebb"/>
            </a:solidFill>
            <a:ln w="47520">
              <a:solidFill>
                <a:srgbClr val="4a7ebb"/>
              </a:solidFill>
              <a:round/>
            </a:ln>
          </c:spPr>
          <c:marker>
            <c:symbol val="none"/>
          </c:marker>
          <c:dLbls>
            <c:txPr>
              <a:bodyPr wrap="none"/>
              <a:lstStyle/>
              <a:p>
                <a:pPr>
                  <a:defRPr b="0" sz="1000" spc="-1" strike="noStrike">
                    <a:latin typeface="Arial"/>
                  </a:defRPr>
                </a:pPr>
              </a:p>
            </c:txPr>
            <c:showLegendKey val="0"/>
            <c:showVal val="0"/>
            <c:showCatName val="0"/>
            <c:showSerName val="0"/>
            <c:showPercent val="0"/>
            <c:separator> </c:separator>
            <c:showLeaderLines val="1"/>
            <c:extLst>
              <c:ext xmlns:c15="http://schemas.microsoft.com/office/drawing/2012/chart" uri="{CE6537A1-D6FC-4f65-9D91-7224C49458BB}">
                <c15:showLeaderLines val="1"/>
              </c:ext>
            </c:extLst>
          </c:dLbls>
          <c:cat>
            <c:strRef>
              <c:f>'Amortization Schedule'!$A$6:$A$53</c:f>
              <c:strCache>
                <c:ptCount val="48"/>
                <c:pt idx="0">
                  <c:v>1</c:v>
                </c:pt>
                <c:pt idx="1">
                  <c:v>2</c:v>
                </c:pt>
                <c:pt idx="2">
                  <c:v>3</c:v>
                </c:pt>
                <c:pt idx="3">
                  <c:v>4</c:v>
                </c:pt>
                <c:pt idx="4">
                  <c:v>5</c:v>
                </c:pt>
                <c:pt idx="5">
                  <c:v>6</c:v>
                </c:pt>
                <c:pt idx="6">
                  <c:v>7</c:v>
                </c:pt>
                <c:pt idx="7">
                  <c:v>8</c:v>
                </c:pt>
                <c:pt idx="8">
                  <c:v>9</c:v>
                </c:pt>
                <c:pt idx="9">
                  <c:v>10</c:v>
                </c:pt>
                <c:pt idx="10">
                  <c:v>11</c:v>
                </c:pt>
                <c:pt idx="11">
                  <c:v>12</c:v>
                </c:pt>
                <c:pt idx="12">
                  <c:v>13</c:v>
                </c:pt>
                <c:pt idx="13">
                  <c:v>14</c:v>
                </c:pt>
                <c:pt idx="14">
                  <c:v>15</c:v>
                </c:pt>
                <c:pt idx="15">
                  <c:v>16</c:v>
                </c:pt>
                <c:pt idx="16">
                  <c:v>17</c:v>
                </c:pt>
                <c:pt idx="17">
                  <c:v>18</c:v>
                </c:pt>
                <c:pt idx="18">
                  <c:v>19</c:v>
                </c:pt>
                <c:pt idx="19">
                  <c:v>20</c:v>
                </c:pt>
                <c:pt idx="20">
                  <c:v>21</c:v>
                </c:pt>
                <c:pt idx="21">
                  <c:v>22</c:v>
                </c:pt>
                <c:pt idx="22">
                  <c:v>23</c:v>
                </c:pt>
                <c:pt idx="23">
                  <c:v>24</c:v>
                </c:pt>
                <c:pt idx="24">
                  <c:v>25</c:v>
                </c:pt>
                <c:pt idx="25">
                  <c:v>26</c:v>
                </c:pt>
                <c:pt idx="26">
                  <c:v>27</c:v>
                </c:pt>
                <c:pt idx="27">
                  <c:v>28</c:v>
                </c:pt>
                <c:pt idx="28">
                  <c:v>29</c:v>
                </c:pt>
                <c:pt idx="29">
                  <c:v>30</c:v>
                </c:pt>
                <c:pt idx="30">
                  <c:v>31</c:v>
                </c:pt>
                <c:pt idx="31">
                  <c:v>32</c:v>
                </c:pt>
                <c:pt idx="32">
                  <c:v>33</c:v>
                </c:pt>
                <c:pt idx="33">
                  <c:v>34</c:v>
                </c:pt>
                <c:pt idx="34">
                  <c:v>35</c:v>
                </c:pt>
                <c:pt idx="35">
                  <c:v>36</c:v>
                </c:pt>
                <c:pt idx="36">
                  <c:v>37</c:v>
                </c:pt>
                <c:pt idx="37">
                  <c:v>38</c:v>
                </c:pt>
                <c:pt idx="38">
                  <c:v>39</c:v>
                </c:pt>
                <c:pt idx="39">
                  <c:v>40</c:v>
                </c:pt>
                <c:pt idx="40">
                  <c:v>41</c:v>
                </c:pt>
                <c:pt idx="41">
                  <c:v>42</c:v>
                </c:pt>
                <c:pt idx="42">
                  <c:v>43</c:v>
                </c:pt>
                <c:pt idx="43">
                  <c:v>44</c:v>
                </c:pt>
                <c:pt idx="44">
                  <c:v>45</c:v>
                </c:pt>
                <c:pt idx="45">
                  <c:v>46</c:v>
                </c:pt>
                <c:pt idx="46">
                  <c:v>47</c:v>
                </c:pt>
                <c:pt idx="47">
                  <c:v>48</c:v>
                </c:pt>
              </c:strCache>
            </c:strRef>
          </c:cat>
          <c:val>
            <c:numRef>
              <c:f>'Amortization Schedule'!$Q$5:$Q$53</c:f>
              <c:numCache>
                <c:formatCode>\$#,##0.00;[RED]"($"#,##0.00\);\-</c:formatCode>
                <c:ptCount val="49"/>
                <c:pt idx="1">
                  <c:v>36573.11</c:v>
                </c:pt>
                <c:pt idx="2">
                  <c:v>35837.94</c:v>
                </c:pt>
                <c:pt idx="3">
                  <c:v>35094.34</c:v>
                </c:pt>
                <c:pt idx="4">
                  <c:v>34342.18</c:v>
                </c:pt>
                <c:pt idx="5">
                  <c:v>33581.32</c:v>
                </c:pt>
                <c:pt idx="6">
                  <c:v>32811.64</c:v>
                </c:pt>
                <c:pt idx="7">
                  <c:v>32032.98</c:v>
                </c:pt>
                <c:pt idx="8">
                  <c:v>31245.21</c:v>
                </c:pt>
                <c:pt idx="9">
                  <c:v>30448.17</c:v>
                </c:pt>
                <c:pt idx="10">
                  <c:v>29641.7</c:v>
                </c:pt>
                <c:pt idx="11">
                  <c:v>28825.66</c:v>
                </c:pt>
                <c:pt idx="12">
                  <c:v>27999.9</c:v>
                </c:pt>
                <c:pt idx="13">
                  <c:v>27164.26</c:v>
                </c:pt>
                <c:pt idx="14">
                  <c:v>26318.56</c:v>
                </c:pt>
                <c:pt idx="15">
                  <c:v>25462.66</c:v>
                </c:pt>
                <c:pt idx="16">
                  <c:v>24622.72</c:v>
                </c:pt>
                <c:pt idx="17">
                  <c:v>23746.44</c:v>
                </c:pt>
                <c:pt idx="18">
                  <c:v>22860.83</c:v>
                </c:pt>
                <c:pt idx="19">
                  <c:v>21965.78</c:v>
                </c:pt>
                <c:pt idx="20">
                  <c:v>21136.47</c:v>
                </c:pt>
                <c:pt idx="21">
                  <c:v>20223.41</c:v>
                </c:pt>
                <c:pt idx="22">
                  <c:v>19303.44</c:v>
                </c:pt>
                <c:pt idx="23">
                  <c:v>18376.51</c:v>
                </c:pt>
                <c:pt idx="24">
                  <c:v>17884.45</c:v>
                </c:pt>
                <c:pt idx="25">
                  <c:v>16947.65</c:v>
                </c:pt>
                <c:pt idx="26">
                  <c:v>16005.85</c:v>
                </c:pt>
                <c:pt idx="27">
                  <c:v>15059.03</c:v>
                </c:pt>
                <c:pt idx="28">
                  <c:v>14321.56</c:v>
                </c:pt>
                <c:pt idx="29">
                  <c:v>13365.78</c:v>
                </c:pt>
                <c:pt idx="30">
                  <c:v>12405.38</c:v>
                </c:pt>
                <c:pt idx="31">
                  <c:v>11440.34</c:v>
                </c:pt>
                <c:pt idx="32">
                  <c:v>10470.63</c:v>
                </c:pt>
                <c:pt idx="33">
                  <c:v>9496.23999999999</c:v>
                </c:pt>
                <c:pt idx="34">
                  <c:v>8517.13999999999</c:v>
                </c:pt>
                <c:pt idx="35">
                  <c:v>7533.30999999999</c:v>
                </c:pt>
                <c:pt idx="36">
                  <c:v>6544.71999999999</c:v>
                </c:pt>
                <c:pt idx="37">
                  <c:v>5551.34999999999</c:v>
                </c:pt>
                <c:pt idx="38">
                  <c:v>4553.17999999999</c:v>
                </c:pt>
                <c:pt idx="39">
                  <c:v>3550.18999999999</c:v>
                </c:pt>
                <c:pt idx="40">
                  <c:v>2542.34999999999</c:v>
                </c:pt>
                <c:pt idx="41">
                  <c:v>1529.63999999999</c:v>
                </c:pt>
                <c:pt idx="42">
                  <c:v>512.029999999992</c:v>
                </c:pt>
                <c:pt idx="43">
                  <c:v>0</c:v>
                </c:pt>
                <c:pt idx="44">
                  <c:v>0</c:v>
                </c:pt>
                <c:pt idx="45">
                  <c:v>0</c:v>
                </c:pt>
                <c:pt idx="46">
                  <c:v>0</c:v>
                </c:pt>
                <c:pt idx="47">
                  <c:v>0</c:v>
                </c:pt>
                <c:pt idx="48">
                  <c:v>0</c:v>
                </c:pt>
              </c:numCache>
            </c:numRef>
          </c:val>
          <c:smooth val="1"/>
        </c:ser>
        <c:hiLowLines>
          <c:spPr>
            <a:ln w="0">
              <a:noFill/>
            </a:ln>
          </c:spPr>
        </c:hiLowLines>
        <c:marker val="0"/>
        <c:axId val="47868101"/>
        <c:axId val="63270174"/>
      </c:lineChart>
      <c:catAx>
        <c:axId val="47868101"/>
        <c:scaling>
          <c:orientation val="minMax"/>
        </c:scaling>
        <c:delete val="0"/>
        <c:axPos val="b"/>
        <c:title>
          <c:tx>
            <c:rich>
              <a:bodyPr rot="0"/>
              <a:lstStyle/>
              <a:p>
                <a:pPr>
                  <a:defRPr b="1" sz="1000" spc="-1" strike="noStrike">
                    <a:solidFill>
                      <a:srgbClr val="000000"/>
                    </a:solidFill>
                    <a:latin typeface="Calibri"/>
                  </a:defRPr>
                </a:pPr>
                <a:r>
                  <a:rPr b="1" sz="1000" spc="-1" strike="noStrike">
                    <a:solidFill>
                      <a:srgbClr val="000000"/>
                    </a:solidFill>
                    <a:latin typeface="Calibri"/>
                  </a:rPr>
                  <a:t>Month</a:t>
                </a:r>
              </a:p>
            </c:rich>
          </c:tx>
          <c:overlay val="0"/>
          <c:spPr>
            <a:noFill/>
            <a:ln w="0">
              <a:noFill/>
            </a:ln>
          </c:spPr>
        </c:title>
        <c:numFmt formatCode="General"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63270174"/>
        <c:crosses val="autoZero"/>
        <c:auto val="1"/>
        <c:lblAlgn val="ctr"/>
        <c:lblOffset val="100"/>
        <c:noMultiLvlLbl val="0"/>
      </c:catAx>
      <c:valAx>
        <c:axId val="63270174"/>
        <c:scaling>
          <c:orientation val="minMax"/>
        </c:scaling>
        <c:delete val="0"/>
        <c:axPos val="l"/>
        <c:majorGridlines>
          <c:spPr>
            <a:ln w="9360">
              <a:solidFill>
                <a:srgbClr val="878787"/>
              </a:solidFill>
              <a:round/>
            </a:ln>
          </c:spPr>
        </c:majorGridlines>
        <c:title>
          <c:tx>
            <c:rich>
              <a:bodyPr rot="-5400000"/>
              <a:lstStyle/>
              <a:p>
                <a:pPr>
                  <a:defRPr b="1" sz="1000" spc="-1" strike="noStrike">
                    <a:solidFill>
                      <a:srgbClr val="000000"/>
                    </a:solidFill>
                    <a:latin typeface="Calibri"/>
                  </a:defRPr>
                </a:pPr>
                <a:r>
                  <a:rPr b="1" sz="1000" spc="-1" strike="noStrike">
                    <a:solidFill>
                      <a:srgbClr val="000000"/>
                    </a:solidFill>
                    <a:latin typeface="Calibri"/>
                  </a:rPr>
                  <a:t>Balance ($)</a:t>
                </a:r>
              </a:p>
            </c:rich>
          </c:tx>
          <c:overlay val="0"/>
          <c:spPr>
            <a:noFill/>
            <a:ln w="0">
              <a:noFill/>
            </a:ln>
          </c:spPr>
        </c:title>
        <c:numFmt formatCode="\$#,##0.00;[RED]&quot;($&quot;#,##0.00\);\-" sourceLinked="1"/>
        <c:majorTickMark val="none"/>
        <c:minorTickMark val="none"/>
        <c:tickLblPos val="nextTo"/>
        <c:spPr>
          <a:ln w="9360">
            <a:solidFill>
              <a:srgbClr val="878787"/>
            </a:solidFill>
            <a:round/>
          </a:ln>
        </c:spPr>
        <c:txPr>
          <a:bodyPr/>
          <a:lstStyle/>
          <a:p>
            <a:pPr>
              <a:defRPr b="0" sz="1000" spc="-1" strike="noStrike">
                <a:solidFill>
                  <a:srgbClr val="000000"/>
                </a:solidFill>
                <a:latin typeface="Calibri"/>
              </a:defRPr>
            </a:pPr>
          </a:p>
        </c:txPr>
        <c:crossAx val="47868101"/>
        <c:crosses val="autoZero"/>
        <c:crossBetween val="between"/>
      </c:valAx>
      <c:spPr>
        <a:noFill/>
        <a:ln w="0">
          <a:noFill/>
        </a:ln>
      </c:spPr>
    </c:plotArea>
    <c:legend>
      <c:legendPos val="r"/>
      <c:overlay val="0"/>
      <c:spPr>
        <a:noFill/>
        <a:ln w="0">
          <a:noFill/>
        </a:ln>
      </c:spPr>
      <c:txPr>
        <a:bodyPr/>
        <a:lstStyle/>
        <a:p>
          <a:pPr>
            <a:defRPr b="0" sz="1000" spc="-1" strike="noStrike">
              <a:solidFill>
                <a:srgbClr val="000000"/>
              </a:solidFill>
              <a:latin typeface="Calibri"/>
            </a:defRPr>
          </a:pPr>
        </a:p>
      </c:txPr>
    </c:legend>
    <c:plotVisOnly val="1"/>
    <c:dispBlanksAs val="gap"/>
  </c:chart>
  <c:spPr>
    <a:solidFill>
      <a:srgbClr val="ffffff"/>
    </a:solidFill>
    <a:ln w="9360">
      <a:solidFill>
        <a:srgbClr val="d9d9d9"/>
      </a:solidFill>
      <a:round/>
    </a:ln>
  </c:spPr>
</c:chartSpace>
</file>

<file path=xl/drawings/_rels/drawing1.xml.rels><?xml version="1.0" encoding="UTF-8"?>
<Relationships xmlns="http://schemas.openxmlformats.org/package/2006/relationships"><Relationship Id="rId1" Type="http://schemas.openxmlformats.org/officeDocument/2006/relationships/chart" Target="../charts/chart1.xml"/><Relationship Id="rId2" Type="http://schemas.openxmlformats.org/officeDocument/2006/relationships/chart" Target="../charts/chart2.xml"/>
</Relationships>
</file>

<file path=xl/drawings/_rels/drawing2.xml.rels><?xml version="1.0" encoding="UTF-8"?>
<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5</xdr:col>
      <xdr:colOff>0</xdr:colOff>
      <xdr:row>9</xdr:row>
      <xdr:rowOff>0</xdr:rowOff>
    </xdr:from>
    <xdr:to>
      <xdr:col>17</xdr:col>
      <xdr:colOff>12240</xdr:colOff>
      <xdr:row>26</xdr:row>
      <xdr:rowOff>1440</xdr:rowOff>
    </xdr:to>
    <xdr:graphicFrame>
      <xdr:nvGraphicFramePr>
        <xdr:cNvPr id="0" name="Chart 1"/>
        <xdr:cNvGraphicFramePr/>
      </xdr:nvGraphicFramePr>
      <xdr:xfrm>
        <a:off x="5216040" y="1924200"/>
        <a:ext cx="6479640" cy="323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0</xdr:colOff>
      <xdr:row>29</xdr:row>
      <xdr:rowOff>0</xdr:rowOff>
    </xdr:from>
    <xdr:to>
      <xdr:col>13</xdr:col>
      <xdr:colOff>298440</xdr:colOff>
      <xdr:row>46</xdr:row>
      <xdr:rowOff>1080</xdr:rowOff>
    </xdr:to>
    <xdr:graphicFrame>
      <xdr:nvGraphicFramePr>
        <xdr:cNvPr id="1" name="Chart 2"/>
        <xdr:cNvGraphicFramePr/>
      </xdr:nvGraphicFramePr>
      <xdr:xfrm>
        <a:off x="5216040" y="5734080"/>
        <a:ext cx="4319640" cy="323964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55</xdr:row>
      <xdr:rowOff>0</xdr:rowOff>
    </xdr:from>
    <xdr:to>
      <xdr:col>9</xdr:col>
      <xdr:colOff>448200</xdr:colOff>
      <xdr:row>73</xdr:row>
      <xdr:rowOff>170640</xdr:rowOff>
    </xdr:to>
    <xdr:graphicFrame>
      <xdr:nvGraphicFramePr>
        <xdr:cNvPr id="2" name="Chart 1"/>
        <xdr:cNvGraphicFramePr/>
      </xdr:nvGraphicFramePr>
      <xdr:xfrm>
        <a:off x="0" y="10734840"/>
        <a:ext cx="7919640" cy="359964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7.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E21"/>
  <sheetViews>
    <sheetView showFormulas="false" showGridLines="fals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5" min="3" style="0" width="15"/>
    <col collapsed="false" customWidth="true" hidden="false" outlineLevel="0" max="6" min="6" style="0" width="3"/>
    <col collapsed="false" customWidth="true" hidden="false" outlineLevel="0" max="7" min="7" style="0" width="2"/>
  </cols>
  <sheetData>
    <row r="1" customFormat="false" ht="31.5" hidden="false" customHeight="true" outlineLevel="0" collapsed="false">
      <c r="B1" s="1" t="s">
        <v>0</v>
      </c>
      <c r="C1" s="1"/>
      <c r="D1" s="1"/>
      <c r="E1" s="1"/>
    </row>
    <row r="3" customFormat="false" ht="15" hidden="false" customHeight="false" outlineLevel="0" collapsed="false">
      <c r="B3" s="2" t="s">
        <v>1</v>
      </c>
      <c r="C3" s="3" t="n">
        <f aca="false">'Monthly Budget'!C9</f>
        <v>0</v>
      </c>
    </row>
    <row r="4" customFormat="false" ht="15" hidden="false" customHeight="false" outlineLevel="0" collapsed="false">
      <c r="B4" s="2" t="s">
        <v>2</v>
      </c>
      <c r="C4" s="3" t="n">
        <f aca="false">'Monthly Budget'!C73</f>
        <v>1025</v>
      </c>
    </row>
    <row r="5" customFormat="false" ht="15" hidden="false" customHeight="false" outlineLevel="0" collapsed="false">
      <c r="B5" s="2" t="s">
        <v>3</v>
      </c>
      <c r="C5" s="3" t="n">
        <f aca="false">'Monthly Budget'!D73</f>
        <v>0</v>
      </c>
    </row>
    <row r="6" customFormat="false" ht="15" hidden="false" customHeight="false" outlineLevel="0" collapsed="false">
      <c r="B6" s="2" t="s">
        <v>4</v>
      </c>
      <c r="C6" s="3" t="n">
        <f aca="false">'Monthly Budget'!C75</f>
        <v>-1025</v>
      </c>
    </row>
    <row r="7" customFormat="false" ht="15" hidden="false" customHeight="false" outlineLevel="0" collapsed="false">
      <c r="B7" s="2" t="s">
        <v>5</v>
      </c>
      <c r="C7" s="3" t="n">
        <f aca="false">'Monthly Budget'!D76</f>
        <v>0</v>
      </c>
    </row>
    <row r="10" customFormat="false" ht="15" hidden="false" customHeight="false" outlineLevel="0" collapsed="false">
      <c r="B10" s="4" t="s">
        <v>6</v>
      </c>
      <c r="C10" s="4" t="s">
        <v>7</v>
      </c>
      <c r="D10" s="4" t="s">
        <v>8</v>
      </c>
    </row>
    <row r="11" customFormat="false" ht="15" hidden="false" customHeight="false" outlineLevel="0" collapsed="false">
      <c r="B11" s="5" t="s">
        <v>9</v>
      </c>
      <c r="C11" s="6" t="n">
        <f aca="false">'Monthly Budget'!C18</f>
        <v>0</v>
      </c>
      <c r="D11" s="6" t="n">
        <f aca="false">'Monthly Budget'!D18</f>
        <v>0</v>
      </c>
    </row>
    <row r="12" customFormat="false" ht="15" hidden="false" customHeight="false" outlineLevel="0" collapsed="false">
      <c r="B12" s="5" t="s">
        <v>10</v>
      </c>
      <c r="C12" s="6" t="n">
        <f aca="false">'Monthly Budget'!C25</f>
        <v>0</v>
      </c>
      <c r="D12" s="6" t="n">
        <f aca="false">'Monthly Budget'!D25</f>
        <v>0</v>
      </c>
    </row>
    <row r="13" customFormat="false" ht="15" hidden="false" customHeight="false" outlineLevel="0" collapsed="false">
      <c r="B13" s="5" t="s">
        <v>11</v>
      </c>
      <c r="C13" s="6" t="n">
        <f aca="false">'Monthly Budget'!C30</f>
        <v>0</v>
      </c>
      <c r="D13" s="6" t="n">
        <f aca="false">'Monthly Budget'!D30</f>
        <v>0</v>
      </c>
    </row>
    <row r="14" customFormat="false" ht="15" hidden="false" customHeight="false" outlineLevel="0" collapsed="false">
      <c r="B14" s="5" t="s">
        <v>12</v>
      </c>
      <c r="C14" s="6" t="n">
        <f aca="false">'Monthly Budget'!C36</f>
        <v>0</v>
      </c>
      <c r="D14" s="6" t="n">
        <f aca="false">'Monthly Budget'!D36</f>
        <v>0</v>
      </c>
    </row>
    <row r="15" customFormat="false" ht="15" hidden="false" customHeight="false" outlineLevel="0" collapsed="false">
      <c r="B15" s="5" t="s">
        <v>13</v>
      </c>
      <c r="C15" s="6" t="n">
        <f aca="false">'Monthly Budget'!C44</f>
        <v>825</v>
      </c>
      <c r="D15" s="6" t="n">
        <f aca="false">'Monthly Budget'!D44</f>
        <v>0</v>
      </c>
    </row>
    <row r="16" customFormat="false" ht="15" hidden="false" customHeight="false" outlineLevel="0" collapsed="false">
      <c r="B16" s="5" t="s">
        <v>14</v>
      </c>
      <c r="C16" s="6" t="n">
        <f aca="false">'Monthly Budget'!C48</f>
        <v>200</v>
      </c>
      <c r="D16" s="6" t="n">
        <f aca="false">'Monthly Budget'!D48</f>
        <v>0</v>
      </c>
    </row>
    <row r="17" customFormat="false" ht="15" hidden="false" customHeight="false" outlineLevel="0" collapsed="false">
      <c r="B17" s="5" t="s">
        <v>15</v>
      </c>
      <c r="C17" s="6" t="n">
        <f aca="false">'Monthly Budget'!C53</f>
        <v>0</v>
      </c>
      <c r="D17" s="6" t="n">
        <f aca="false">'Monthly Budget'!D53</f>
        <v>0</v>
      </c>
    </row>
    <row r="18" customFormat="false" ht="15" hidden="false" customHeight="false" outlineLevel="0" collapsed="false">
      <c r="B18" s="5" t="s">
        <v>16</v>
      </c>
      <c r="C18" s="6" t="n">
        <f aca="false">'Monthly Budget'!C59</f>
        <v>0</v>
      </c>
      <c r="D18" s="6" t="n">
        <f aca="false">'Monthly Budget'!D59</f>
        <v>0</v>
      </c>
    </row>
    <row r="19" customFormat="false" ht="15" hidden="false" customHeight="false" outlineLevel="0" collapsed="false">
      <c r="B19" s="5" t="s">
        <v>17</v>
      </c>
      <c r="C19" s="6" t="n">
        <f aca="false">'Monthly Budget'!C63</f>
        <v>0</v>
      </c>
      <c r="D19" s="6" t="n">
        <f aca="false">'Monthly Budget'!D63</f>
        <v>0</v>
      </c>
    </row>
    <row r="20" customFormat="false" ht="15" hidden="false" customHeight="false" outlineLevel="0" collapsed="false">
      <c r="B20" s="5" t="s">
        <v>18</v>
      </c>
      <c r="C20" s="6" t="n">
        <f aca="false">'Monthly Budget'!C67</f>
        <v>0</v>
      </c>
      <c r="D20" s="6" t="n">
        <f aca="false">'Monthly Budget'!D67</f>
        <v>0</v>
      </c>
    </row>
    <row r="21" customFormat="false" ht="15" hidden="false" customHeight="false" outlineLevel="0" collapsed="false">
      <c r="B21" s="5" t="s">
        <v>19</v>
      </c>
      <c r="C21" s="6" t="n">
        <f aca="false">'Monthly Budget'!C71</f>
        <v>0</v>
      </c>
      <c r="D21" s="6" t="n">
        <f aca="false">'Monthly Budget'!D71</f>
        <v>0</v>
      </c>
    </row>
  </sheetData>
  <mergeCells count="1">
    <mergeCell ref="B1:E1"/>
  </mergeCells>
  <conditionalFormatting sqref="C6">
    <cfRule type="cellIs" priority="2" operator="equal" aboveAverage="0" equalAverage="0" bottom="0" percent="0" rank="0" text="" dxfId="0">
      <formula>0</formula>
    </cfRule>
    <cfRule type="cellIs" priority="3" operator="notEqual" aboveAverage="0" equalAverage="0" bottom="0" percent="0" rank="0" text="" dxfId="1">
      <formula>0</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F78"/>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4" topLeftCell="B5" activePane="bottomRight" state="frozen"/>
      <selection pane="topLeft" activeCell="A1" activeCellId="0" sqref="A1"/>
      <selection pane="topRight" activeCell="B1" activeCellId="0" sqref="B1"/>
      <selection pane="bottomLeft" activeCell="A5" activeCellId="0" sqref="A5"/>
      <selection pane="bottomRigh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34"/>
    <col collapsed="false" customWidth="true" hidden="false" outlineLevel="0" max="5" min="3" style="0" width="16"/>
    <col collapsed="false" customWidth="true" hidden="false" outlineLevel="0" max="6" min="6" style="0" width="12"/>
  </cols>
  <sheetData>
    <row r="1" customFormat="false" ht="30" hidden="false" customHeight="true" outlineLevel="0" collapsed="false">
      <c r="B1" s="7" t="s">
        <v>20</v>
      </c>
      <c r="C1" s="7"/>
      <c r="D1" s="7"/>
      <c r="E1" s="7"/>
      <c r="F1" s="7"/>
    </row>
    <row r="2" customFormat="false" ht="19.5" hidden="false" customHeight="true" outlineLevel="0" collapsed="false">
      <c r="B2" s="8" t="s">
        <v>21</v>
      </c>
      <c r="C2" s="8"/>
      <c r="D2" s="9" t="s">
        <v>22</v>
      </c>
      <c r="E2" s="9"/>
    </row>
    <row r="4" customFormat="false" ht="18" hidden="false" customHeight="true" outlineLevel="0" collapsed="false">
      <c r="B4" s="10" t="s">
        <v>23</v>
      </c>
      <c r="C4" s="10" t="s">
        <v>7</v>
      </c>
      <c r="D4" s="10" t="s">
        <v>8</v>
      </c>
      <c r="E4" s="10" t="s">
        <v>24</v>
      </c>
      <c r="F4" s="10" t="s">
        <v>25</v>
      </c>
    </row>
    <row r="5" customFormat="false" ht="15" hidden="false" customHeight="false" outlineLevel="0" collapsed="false">
      <c r="B5" s="11" t="s">
        <v>26</v>
      </c>
      <c r="C5" s="12"/>
      <c r="D5" s="12"/>
      <c r="E5" s="12"/>
      <c r="F5" s="12"/>
    </row>
    <row r="6" customFormat="false" ht="15" hidden="false" customHeight="false" outlineLevel="0" collapsed="false">
      <c r="B6" s="13" t="s">
        <v>27</v>
      </c>
      <c r="C6" s="14" t="n">
        <v>0</v>
      </c>
      <c r="D6" s="15" t="n">
        <f aca="false">SUMIFS(Transactions!$E:$E,Transactions!$B:$B,"Income",Transactions!$C:$C,$B6)</f>
        <v>0</v>
      </c>
      <c r="E6" s="16" t="n">
        <f aca="false">D6-C6</f>
        <v>0</v>
      </c>
      <c r="F6" s="17" t="n">
        <f aca="false">IFERROR(C6/$C$9,0)</f>
        <v>0</v>
      </c>
    </row>
    <row r="7" customFormat="false" ht="15" hidden="false" customHeight="false" outlineLevel="0" collapsed="false">
      <c r="B7" s="13" t="s">
        <v>28</v>
      </c>
      <c r="C7" s="14" t="n">
        <v>0</v>
      </c>
      <c r="D7" s="15" t="n">
        <f aca="false">SUMIFS(Transactions!$E:$E,Transactions!$B:$B,"Income",Transactions!$C:$C,$B7)</f>
        <v>0</v>
      </c>
      <c r="E7" s="16" t="n">
        <f aca="false">D7-C7</f>
        <v>0</v>
      </c>
      <c r="F7" s="17" t="n">
        <f aca="false">IFERROR(C7/$C$9,0)</f>
        <v>0</v>
      </c>
    </row>
    <row r="8" customFormat="false" ht="15" hidden="false" customHeight="false" outlineLevel="0" collapsed="false">
      <c r="B8" s="13" t="s">
        <v>29</v>
      </c>
      <c r="C8" s="14" t="n">
        <v>0</v>
      </c>
      <c r="D8" s="15" t="n">
        <f aca="false">SUMIFS(Transactions!$E:$E,Transactions!$B:$B,"Income",Transactions!$C:$C,$B8)</f>
        <v>0</v>
      </c>
      <c r="E8" s="16" t="n">
        <f aca="false">D8-C8</f>
        <v>0</v>
      </c>
      <c r="F8" s="17" t="n">
        <f aca="false">IFERROR(C8/$C$9,0)</f>
        <v>0</v>
      </c>
    </row>
    <row r="9" customFormat="false" ht="15" hidden="false" customHeight="false" outlineLevel="0" collapsed="false">
      <c r="B9" s="18" t="s">
        <v>30</v>
      </c>
      <c r="C9" s="19" t="n">
        <f aca="false">SUM(C6:C8)</f>
        <v>0</v>
      </c>
      <c r="D9" s="19" t="n">
        <f aca="false">SUM(D6:D8)</f>
        <v>0</v>
      </c>
      <c r="E9" s="19" t="n">
        <f aca="false">D9-C9</f>
        <v>0</v>
      </c>
    </row>
    <row r="11" customFormat="false" ht="15" hidden="false" customHeight="false" outlineLevel="0" collapsed="false">
      <c r="B11" s="11" t="s">
        <v>31</v>
      </c>
      <c r="C11" s="12"/>
      <c r="D11" s="12"/>
      <c r="E11" s="12"/>
      <c r="F11" s="12"/>
    </row>
    <row r="12" customFormat="false" ht="15" hidden="false" customHeight="false" outlineLevel="0" collapsed="false">
      <c r="B12" s="20" t="s">
        <v>32</v>
      </c>
      <c r="C12" s="21"/>
      <c r="D12" s="21"/>
      <c r="E12" s="21"/>
      <c r="F12" s="21"/>
    </row>
    <row r="13" customFormat="false" ht="15" hidden="false" customHeight="false" outlineLevel="0" collapsed="false">
      <c r="B13" s="13" t="s">
        <v>33</v>
      </c>
      <c r="C13" s="14" t="n">
        <v>0</v>
      </c>
      <c r="D13" s="15" t="n">
        <f aca="false">SUMIFS(Transactions!$E:$E,Transactions!$B:$B,$B$12,Transactions!$C:$C,$B13)</f>
        <v>0</v>
      </c>
      <c r="E13" s="16" t="n">
        <f aca="false">C13-D13</f>
        <v>0</v>
      </c>
      <c r="F13" s="17" t="n">
        <f aca="false">IFERROR(C13/$C$9,0)</f>
        <v>0</v>
      </c>
    </row>
    <row r="14" customFormat="false" ht="15" hidden="false" customHeight="false" outlineLevel="0" collapsed="false">
      <c r="B14" s="13" t="s">
        <v>34</v>
      </c>
      <c r="C14" s="14" t="n">
        <v>0</v>
      </c>
      <c r="D14" s="15" t="n">
        <f aca="false">SUMIFS(Transactions!$E:$E,Transactions!$B:$B,$B$12,Transactions!$C:$C,$B14)</f>
        <v>0</v>
      </c>
      <c r="E14" s="16" t="n">
        <f aca="false">C14-D14</f>
        <v>0</v>
      </c>
      <c r="F14" s="17" t="n">
        <f aca="false">IFERROR(C14/$C$9,0)</f>
        <v>0</v>
      </c>
    </row>
    <row r="15" customFormat="false" ht="15" hidden="false" customHeight="false" outlineLevel="0" collapsed="false">
      <c r="B15" s="13" t="s">
        <v>35</v>
      </c>
      <c r="C15" s="14" t="n">
        <v>0</v>
      </c>
      <c r="D15" s="15" t="n">
        <f aca="false">SUMIFS(Transactions!$E:$E,Transactions!$B:$B,$B$12,Transactions!$C:$C,$B15)</f>
        <v>0</v>
      </c>
      <c r="E15" s="16" t="n">
        <f aca="false">C15-D15</f>
        <v>0</v>
      </c>
      <c r="F15" s="17" t="n">
        <f aca="false">IFERROR(C15/$C$9,0)</f>
        <v>0</v>
      </c>
    </row>
    <row r="16" customFormat="false" ht="15" hidden="false" customHeight="false" outlineLevel="0" collapsed="false">
      <c r="B16" s="13" t="s">
        <v>36</v>
      </c>
      <c r="C16" s="14" t="n">
        <v>0</v>
      </c>
      <c r="D16" s="15" t="n">
        <f aca="false">SUMIFS(Transactions!$E:$E,Transactions!$B:$B,$B$12,Transactions!$C:$C,$B16)</f>
        <v>0</v>
      </c>
      <c r="E16" s="16" t="n">
        <f aca="false">C16-D16</f>
        <v>0</v>
      </c>
      <c r="F16" s="17" t="n">
        <f aca="false">IFERROR(C16/$C$9,0)</f>
        <v>0</v>
      </c>
    </row>
    <row r="17" customFormat="false" ht="15" hidden="false" customHeight="false" outlineLevel="0" collapsed="false">
      <c r="B17" s="13" t="s">
        <v>37</v>
      </c>
      <c r="C17" s="14" t="n">
        <v>0</v>
      </c>
      <c r="D17" s="15" t="n">
        <f aca="false">SUMIFS(Transactions!$E:$E,Transactions!$B:$B,$B$12,Transactions!$C:$C,$B17)</f>
        <v>0</v>
      </c>
      <c r="E17" s="16" t="n">
        <f aca="false">C17-D17</f>
        <v>0</v>
      </c>
      <c r="F17" s="17" t="n">
        <f aca="false">IFERROR(C17/$C$9,0)</f>
        <v>0</v>
      </c>
    </row>
    <row r="18" customFormat="false" ht="15" hidden="false" customHeight="false" outlineLevel="0" collapsed="false">
      <c r="B18" s="22" t="s">
        <v>38</v>
      </c>
      <c r="C18" s="23" t="n">
        <f aca="false">SUM(C13:C17)</f>
        <v>0</v>
      </c>
      <c r="D18" s="23" t="n">
        <f aca="false">SUM(D13:D17)</f>
        <v>0</v>
      </c>
      <c r="E18" s="23" t="n">
        <f aca="false">C18-D18</f>
        <v>0</v>
      </c>
      <c r="F18" s="24" t="n">
        <f aca="false">IFERROR(C18/$C$9,0)</f>
        <v>0</v>
      </c>
    </row>
    <row r="20" customFormat="false" ht="15" hidden="false" customHeight="false" outlineLevel="0" collapsed="false">
      <c r="B20" s="20" t="s">
        <v>39</v>
      </c>
      <c r="C20" s="21"/>
      <c r="D20" s="21"/>
      <c r="E20" s="21"/>
      <c r="F20" s="21"/>
    </row>
    <row r="21" customFormat="false" ht="15" hidden="false" customHeight="false" outlineLevel="0" collapsed="false">
      <c r="B21" s="13" t="s">
        <v>40</v>
      </c>
      <c r="C21" s="14" t="n">
        <v>0</v>
      </c>
      <c r="D21" s="15" t="n">
        <f aca="false">SUMIFS(Transactions!$E:$E,Transactions!$B:$B,$B$20,Transactions!$C:$C,$B21)</f>
        <v>0</v>
      </c>
      <c r="E21" s="16" t="n">
        <f aca="false">C21-D21</f>
        <v>0</v>
      </c>
      <c r="F21" s="17" t="n">
        <f aca="false">IFERROR(C21/$C$9,0)</f>
        <v>0</v>
      </c>
    </row>
    <row r="22" customFormat="false" ht="15" hidden="false" customHeight="false" outlineLevel="0" collapsed="false">
      <c r="B22" s="13" t="s">
        <v>41</v>
      </c>
      <c r="C22" s="14" t="n">
        <v>0</v>
      </c>
      <c r="D22" s="15" t="n">
        <f aca="false">SUMIFS(Transactions!$E:$E,Transactions!$B:$B,$B$20,Transactions!$C:$C,$B22)</f>
        <v>0</v>
      </c>
      <c r="E22" s="16" t="n">
        <f aca="false">C22-D22</f>
        <v>0</v>
      </c>
      <c r="F22" s="17" t="n">
        <f aca="false">IFERROR(C22/$C$9,0)</f>
        <v>0</v>
      </c>
    </row>
    <row r="23" customFormat="false" ht="15" hidden="false" customHeight="false" outlineLevel="0" collapsed="false">
      <c r="B23" s="13" t="s">
        <v>42</v>
      </c>
      <c r="C23" s="14" t="n">
        <v>0</v>
      </c>
      <c r="D23" s="15" t="n">
        <f aca="false">SUMIFS(Transactions!$E:$E,Transactions!$B:$B,$B$20,Transactions!$C:$C,$B23)</f>
        <v>0</v>
      </c>
      <c r="E23" s="16" t="n">
        <f aca="false">C23-D23</f>
        <v>0</v>
      </c>
      <c r="F23" s="17" t="n">
        <f aca="false">IFERROR(C23/$C$9,0)</f>
        <v>0</v>
      </c>
    </row>
    <row r="24" customFormat="false" ht="15" hidden="false" customHeight="false" outlineLevel="0" collapsed="false">
      <c r="B24" s="13" t="s">
        <v>43</v>
      </c>
      <c r="C24" s="14" t="n">
        <v>0</v>
      </c>
      <c r="D24" s="15" t="n">
        <f aca="false">SUMIFS(Transactions!$E:$E,Transactions!$B:$B,$B$20,Transactions!$C:$C,$B24)</f>
        <v>0</v>
      </c>
      <c r="E24" s="16" t="n">
        <f aca="false">C24-D24</f>
        <v>0</v>
      </c>
      <c r="F24" s="17" t="n">
        <f aca="false">IFERROR(C24/$C$9,0)</f>
        <v>0</v>
      </c>
    </row>
    <row r="25" customFormat="false" ht="15" hidden="false" customHeight="false" outlineLevel="0" collapsed="false">
      <c r="B25" s="22" t="s">
        <v>44</v>
      </c>
      <c r="C25" s="23" t="n">
        <f aca="false">SUM(C21:C24)</f>
        <v>0</v>
      </c>
      <c r="D25" s="23" t="n">
        <f aca="false">SUM(D21:D24)</f>
        <v>0</v>
      </c>
      <c r="E25" s="23" t="n">
        <f aca="false">C25-D25</f>
        <v>0</v>
      </c>
      <c r="F25" s="24" t="n">
        <f aca="false">IFERROR(C25/$C$9,0)</f>
        <v>0</v>
      </c>
    </row>
    <row r="27" customFormat="false" ht="15" hidden="false" customHeight="false" outlineLevel="0" collapsed="false">
      <c r="B27" s="20" t="s">
        <v>45</v>
      </c>
      <c r="C27" s="21"/>
      <c r="D27" s="21"/>
      <c r="E27" s="21"/>
      <c r="F27" s="21"/>
    </row>
    <row r="28" customFormat="false" ht="15" hidden="false" customHeight="false" outlineLevel="0" collapsed="false">
      <c r="B28" s="13" t="s">
        <v>46</v>
      </c>
      <c r="C28" s="14" t="n">
        <v>0</v>
      </c>
      <c r="D28" s="15" t="n">
        <f aca="false">SUMIFS(Transactions!$E:$E,Transactions!$B:$B,$B$27,Transactions!$C:$C,$B28)</f>
        <v>0</v>
      </c>
      <c r="E28" s="16" t="n">
        <f aca="false">C28-D28</f>
        <v>0</v>
      </c>
      <c r="F28" s="17" t="n">
        <f aca="false">IFERROR(C28/$C$9,0)</f>
        <v>0</v>
      </c>
    </row>
    <row r="29" customFormat="false" ht="15" hidden="false" customHeight="false" outlineLevel="0" collapsed="false">
      <c r="B29" s="13" t="s">
        <v>47</v>
      </c>
      <c r="C29" s="14" t="n">
        <v>0</v>
      </c>
      <c r="D29" s="15" t="n">
        <f aca="false">SUMIFS(Transactions!$E:$E,Transactions!$B:$B,$B$27,Transactions!$C:$C,$B29)</f>
        <v>0</v>
      </c>
      <c r="E29" s="16" t="n">
        <f aca="false">C29-D29</f>
        <v>0</v>
      </c>
      <c r="F29" s="17" t="n">
        <f aca="false">IFERROR(C29/$C$9,0)</f>
        <v>0</v>
      </c>
    </row>
    <row r="30" customFormat="false" ht="15" hidden="false" customHeight="false" outlineLevel="0" collapsed="false">
      <c r="B30" s="22" t="s">
        <v>48</v>
      </c>
      <c r="C30" s="23" t="n">
        <f aca="false">SUM(C28:C29)</f>
        <v>0</v>
      </c>
      <c r="D30" s="23" t="n">
        <f aca="false">SUM(D28:D29)</f>
        <v>0</v>
      </c>
      <c r="E30" s="23" t="n">
        <f aca="false">C30-D30</f>
        <v>0</v>
      </c>
      <c r="F30" s="24" t="n">
        <f aca="false">IFERROR(C30/$C$9,0)</f>
        <v>0</v>
      </c>
    </row>
    <row r="32" customFormat="false" ht="15" hidden="false" customHeight="false" outlineLevel="0" collapsed="false">
      <c r="B32" s="20" t="s">
        <v>49</v>
      </c>
      <c r="C32" s="21"/>
      <c r="D32" s="21"/>
      <c r="E32" s="21"/>
      <c r="F32" s="21"/>
    </row>
    <row r="33" customFormat="false" ht="15" hidden="false" customHeight="false" outlineLevel="0" collapsed="false">
      <c r="B33" s="13" t="s">
        <v>50</v>
      </c>
      <c r="C33" s="14" t="n">
        <v>0</v>
      </c>
      <c r="D33" s="15" t="n">
        <f aca="false">SUMIFS(Transactions!$E:$E,Transactions!$B:$B,$B$32,Transactions!$C:$C,$B33)</f>
        <v>0</v>
      </c>
      <c r="E33" s="16" t="n">
        <f aca="false">C33-D33</f>
        <v>0</v>
      </c>
      <c r="F33" s="17" t="n">
        <f aca="false">IFERROR(C33/$C$9,0)</f>
        <v>0</v>
      </c>
    </row>
    <row r="34" customFormat="false" ht="15" hidden="false" customHeight="false" outlineLevel="0" collapsed="false">
      <c r="B34" s="13" t="s">
        <v>51</v>
      </c>
      <c r="C34" s="14" t="n">
        <v>0</v>
      </c>
      <c r="D34" s="15" t="n">
        <f aca="false">SUMIFS(Transactions!$E:$E,Transactions!$B:$B,$B$32,Transactions!$C:$C,$B34)</f>
        <v>0</v>
      </c>
      <c r="E34" s="16" t="n">
        <f aca="false">C34-D34</f>
        <v>0</v>
      </c>
      <c r="F34" s="17" t="n">
        <f aca="false">IFERROR(C34/$C$9,0)</f>
        <v>0</v>
      </c>
    </row>
    <row r="35" customFormat="false" ht="15" hidden="false" customHeight="false" outlineLevel="0" collapsed="false">
      <c r="B35" s="13" t="s">
        <v>52</v>
      </c>
      <c r="C35" s="14" t="n">
        <v>0</v>
      </c>
      <c r="D35" s="15" t="n">
        <f aca="false">SUMIFS(Transactions!$E:$E,Transactions!$B:$B,$B$32,Transactions!$C:$C,$B35)</f>
        <v>0</v>
      </c>
      <c r="E35" s="16" t="n">
        <f aca="false">C35-D35</f>
        <v>0</v>
      </c>
      <c r="F35" s="17" t="n">
        <f aca="false">IFERROR(C35/$C$9,0)</f>
        <v>0</v>
      </c>
    </row>
    <row r="36" customFormat="false" ht="15" hidden="false" customHeight="false" outlineLevel="0" collapsed="false">
      <c r="B36" s="22" t="s">
        <v>53</v>
      </c>
      <c r="C36" s="23" t="n">
        <f aca="false">SUM(C33:C35)</f>
        <v>0</v>
      </c>
      <c r="D36" s="23" t="n">
        <f aca="false">SUM(D33:D35)</f>
        <v>0</v>
      </c>
      <c r="E36" s="23" t="n">
        <f aca="false">C36-D36</f>
        <v>0</v>
      </c>
      <c r="F36" s="24" t="n">
        <f aca="false">IFERROR(C36/$C$9,0)</f>
        <v>0</v>
      </c>
    </row>
    <row r="38" customFormat="false" ht="15" hidden="false" customHeight="false" outlineLevel="0" collapsed="false">
      <c r="B38" s="20" t="s">
        <v>54</v>
      </c>
      <c r="C38" s="21"/>
      <c r="D38" s="21"/>
      <c r="E38" s="21"/>
      <c r="F38" s="21"/>
    </row>
    <row r="39" customFormat="false" ht="15" hidden="false" customHeight="false" outlineLevel="0" collapsed="false">
      <c r="B39" s="13" t="s">
        <v>55</v>
      </c>
      <c r="C39" s="25" t="n">
        <f aca="false">'Debt Payoff Planner'!E8</f>
        <v>135</v>
      </c>
      <c r="D39" s="15" t="n">
        <f aca="false">SUMIFS(Transactions!$E:$E,Transactions!$B:$B,$B$38,Transactions!$C:$C,$B39)</f>
        <v>0</v>
      </c>
      <c r="E39" s="16" t="n">
        <f aca="false">C39-D39</f>
        <v>135</v>
      </c>
      <c r="F39" s="17" t="n">
        <f aca="false">IFERROR(C39/$C$9,0)</f>
        <v>0</v>
      </c>
    </row>
    <row r="40" customFormat="false" ht="15" hidden="false" customHeight="false" outlineLevel="0" collapsed="false">
      <c r="B40" s="13" t="s">
        <v>56</v>
      </c>
      <c r="C40" s="25" t="n">
        <f aca="false">'Debt Payoff Planner'!E9</f>
        <v>75</v>
      </c>
      <c r="D40" s="15" t="n">
        <f aca="false">SUMIFS(Transactions!$E:$E,Transactions!$B:$B,$B$38,Transactions!$C:$C,$B40)</f>
        <v>0</v>
      </c>
      <c r="E40" s="16" t="n">
        <f aca="false">C40-D40</f>
        <v>75</v>
      </c>
      <c r="F40" s="17" t="n">
        <f aca="false">IFERROR(C40/$C$9,0)</f>
        <v>0</v>
      </c>
    </row>
    <row r="41" customFormat="false" ht="15" hidden="false" customHeight="false" outlineLevel="0" collapsed="false">
      <c r="B41" s="13" t="s">
        <v>57</v>
      </c>
      <c r="C41" s="25" t="n">
        <f aca="false">'Debt Payoff Planner'!E10</f>
        <v>210</v>
      </c>
      <c r="D41" s="15" t="n">
        <f aca="false">SUMIFS(Transactions!$E:$E,Transactions!$B:$B,$B$38,Transactions!$C:$C,$B41)</f>
        <v>0</v>
      </c>
      <c r="E41" s="16" t="n">
        <f aca="false">C41-D41</f>
        <v>210</v>
      </c>
      <c r="F41" s="17" t="n">
        <f aca="false">IFERROR(C41/$C$9,0)</f>
        <v>0</v>
      </c>
    </row>
    <row r="42" customFormat="false" ht="15" hidden="false" customHeight="false" outlineLevel="0" collapsed="false">
      <c r="B42" s="13" t="s">
        <v>58</v>
      </c>
      <c r="C42" s="25" t="n">
        <f aca="false">'Debt Payoff Planner'!E11</f>
        <v>310</v>
      </c>
      <c r="D42" s="15" t="n">
        <f aca="false">SUMIFS(Transactions!$E:$E,Transactions!$B:$B,$B$38,Transactions!$C:$C,$B42)</f>
        <v>0</v>
      </c>
      <c r="E42" s="16" t="n">
        <f aca="false">C42-D42</f>
        <v>310</v>
      </c>
      <c r="F42" s="17" t="n">
        <f aca="false">IFERROR(C42/$C$9,0)</f>
        <v>0</v>
      </c>
    </row>
    <row r="43" customFormat="false" ht="15" hidden="false" customHeight="false" outlineLevel="0" collapsed="false">
      <c r="B43" s="13" t="s">
        <v>59</v>
      </c>
      <c r="C43" s="25" t="n">
        <f aca="false">'Debt Payoff Planner'!E12</f>
        <v>95</v>
      </c>
      <c r="D43" s="15" t="n">
        <f aca="false">SUMIFS(Transactions!$E:$E,Transactions!$B:$B,$B$38,Transactions!$C:$C,$B43)</f>
        <v>0</v>
      </c>
      <c r="E43" s="16" t="n">
        <f aca="false">C43-D43</f>
        <v>95</v>
      </c>
      <c r="F43" s="17" t="n">
        <f aca="false">IFERROR(C43/$C$9,0)</f>
        <v>0</v>
      </c>
    </row>
    <row r="44" customFormat="false" ht="15" hidden="false" customHeight="false" outlineLevel="0" collapsed="false">
      <c r="B44" s="22" t="s">
        <v>60</v>
      </c>
      <c r="C44" s="23" t="n">
        <f aca="false">SUM(C39:C43)</f>
        <v>825</v>
      </c>
      <c r="D44" s="23" t="n">
        <f aca="false">SUM(D39:D43)</f>
        <v>0</v>
      </c>
      <c r="E44" s="23" t="n">
        <f aca="false">C44-D44</f>
        <v>825</v>
      </c>
      <c r="F44" s="24" t="n">
        <f aca="false">IFERROR(C44/$C$9,0)</f>
        <v>0</v>
      </c>
    </row>
    <row r="46" customFormat="false" ht="15" hidden="false" customHeight="false" outlineLevel="0" collapsed="false">
      <c r="B46" s="20" t="s">
        <v>61</v>
      </c>
      <c r="C46" s="21"/>
      <c r="D46" s="21"/>
      <c r="E46" s="21"/>
      <c r="F46" s="21"/>
    </row>
    <row r="47" customFormat="false" ht="15" hidden="false" customHeight="false" outlineLevel="0" collapsed="false">
      <c r="B47" s="13" t="s">
        <v>62</v>
      </c>
      <c r="C47" s="25" t="n">
        <f aca="false">'Debt Payoff Planner'!D5</f>
        <v>200</v>
      </c>
      <c r="D47" s="15" t="n">
        <f aca="false">SUMIFS(Transactions!$E:$E,Transactions!$B:$B,$B$46,Transactions!$C:$C,$B47)</f>
        <v>0</v>
      </c>
      <c r="E47" s="16" t="n">
        <f aca="false">C47-D47</f>
        <v>200</v>
      </c>
      <c r="F47" s="17" t="n">
        <f aca="false">IFERROR(C47/$C$9,0)</f>
        <v>0</v>
      </c>
    </row>
    <row r="48" customFormat="false" ht="15" hidden="false" customHeight="false" outlineLevel="0" collapsed="false">
      <c r="B48" s="22" t="s">
        <v>63</v>
      </c>
      <c r="C48" s="23" t="n">
        <f aca="false">SUM(C47:C47)</f>
        <v>200</v>
      </c>
      <c r="D48" s="23" t="n">
        <f aca="false">SUM(D47:D47)</f>
        <v>0</v>
      </c>
      <c r="E48" s="23" t="n">
        <f aca="false">C48-D48</f>
        <v>200</v>
      </c>
      <c r="F48" s="24" t="n">
        <f aca="false">IFERROR(C48/$C$9,0)</f>
        <v>0</v>
      </c>
    </row>
    <row r="50" customFormat="false" ht="15" hidden="false" customHeight="false" outlineLevel="0" collapsed="false">
      <c r="B50" s="20" t="s">
        <v>64</v>
      </c>
      <c r="C50" s="21"/>
      <c r="D50" s="21"/>
      <c r="E50" s="21"/>
      <c r="F50" s="21"/>
    </row>
    <row r="51" customFormat="false" ht="15" hidden="false" customHeight="false" outlineLevel="0" collapsed="false">
      <c r="B51" s="13" t="s">
        <v>65</v>
      </c>
      <c r="C51" s="14" t="n">
        <v>0</v>
      </c>
      <c r="D51" s="15" t="n">
        <f aca="false">SUMIFS(Transactions!$E:$E,Transactions!$B:$B,$B$50,Transactions!$C:$C,$B51)</f>
        <v>0</v>
      </c>
      <c r="E51" s="16" t="n">
        <f aca="false">C51-D51</f>
        <v>0</v>
      </c>
      <c r="F51" s="17" t="n">
        <f aca="false">IFERROR(C51/$C$9,0)</f>
        <v>0</v>
      </c>
    </row>
    <row r="52" customFormat="false" ht="15" hidden="false" customHeight="false" outlineLevel="0" collapsed="false">
      <c r="B52" s="13" t="s">
        <v>66</v>
      </c>
      <c r="C52" s="14" t="n">
        <v>0</v>
      </c>
      <c r="D52" s="15" t="n">
        <f aca="false">SUMIFS(Transactions!$E:$E,Transactions!$B:$B,$B$50,Transactions!$C:$C,$B52)</f>
        <v>0</v>
      </c>
      <c r="E52" s="16" t="n">
        <f aca="false">C52-D52</f>
        <v>0</v>
      </c>
      <c r="F52" s="17" t="n">
        <f aca="false">IFERROR(C52/$C$9,0)</f>
        <v>0</v>
      </c>
    </row>
    <row r="53" customFormat="false" ht="15" hidden="false" customHeight="false" outlineLevel="0" collapsed="false">
      <c r="B53" s="22" t="s">
        <v>67</v>
      </c>
      <c r="C53" s="23" t="n">
        <f aca="false">SUM(C51:C52)</f>
        <v>0</v>
      </c>
      <c r="D53" s="23" t="n">
        <f aca="false">SUM(D51:D52)</f>
        <v>0</v>
      </c>
      <c r="E53" s="23" t="n">
        <f aca="false">C53-D53</f>
        <v>0</v>
      </c>
      <c r="F53" s="24" t="n">
        <f aca="false">IFERROR(C53/$C$9,0)</f>
        <v>0</v>
      </c>
    </row>
    <row r="55" customFormat="false" ht="15" hidden="false" customHeight="false" outlineLevel="0" collapsed="false">
      <c r="B55" s="20" t="s">
        <v>68</v>
      </c>
      <c r="C55" s="21"/>
      <c r="D55" s="21"/>
      <c r="E55" s="21"/>
      <c r="F55" s="21"/>
    </row>
    <row r="56" customFormat="false" ht="15" hidden="false" customHeight="false" outlineLevel="0" collapsed="false">
      <c r="B56" s="13" t="s">
        <v>69</v>
      </c>
      <c r="C56" s="14" t="n">
        <v>0</v>
      </c>
      <c r="D56" s="15" t="n">
        <f aca="false">SUMIFS(Transactions!$E:$E,Transactions!$B:$B,$B$55,Transactions!$C:$C,$B56)</f>
        <v>0</v>
      </c>
      <c r="E56" s="16" t="n">
        <f aca="false">C56-D56</f>
        <v>0</v>
      </c>
      <c r="F56" s="17" t="n">
        <f aca="false">IFERROR(C56/$C$9,0)</f>
        <v>0</v>
      </c>
    </row>
    <row r="57" customFormat="false" ht="15" hidden="false" customHeight="false" outlineLevel="0" collapsed="false">
      <c r="B57" s="13" t="s">
        <v>70</v>
      </c>
      <c r="C57" s="14" t="n">
        <v>0</v>
      </c>
      <c r="D57" s="15" t="n">
        <f aca="false">SUMIFS(Transactions!$E:$E,Transactions!$B:$B,$B$55,Transactions!$C:$C,$B57)</f>
        <v>0</v>
      </c>
      <c r="E57" s="16" t="n">
        <f aca="false">C57-D57</f>
        <v>0</v>
      </c>
      <c r="F57" s="17" t="n">
        <f aca="false">IFERROR(C57/$C$9,0)</f>
        <v>0</v>
      </c>
    </row>
    <row r="58" customFormat="false" ht="15" hidden="false" customHeight="false" outlineLevel="0" collapsed="false">
      <c r="B58" s="13" t="s">
        <v>71</v>
      </c>
      <c r="C58" s="14" t="n">
        <v>0</v>
      </c>
      <c r="D58" s="15" t="n">
        <f aca="false">SUMIFS(Transactions!$E:$E,Transactions!$B:$B,$B$55,Transactions!$C:$C,$B58)</f>
        <v>0</v>
      </c>
      <c r="E58" s="16" t="n">
        <f aca="false">C58-D58</f>
        <v>0</v>
      </c>
      <c r="F58" s="17" t="n">
        <f aca="false">IFERROR(C58/$C$9,0)</f>
        <v>0</v>
      </c>
    </row>
    <row r="59" customFormat="false" ht="15" hidden="false" customHeight="false" outlineLevel="0" collapsed="false">
      <c r="B59" s="22" t="s">
        <v>72</v>
      </c>
      <c r="C59" s="23" t="n">
        <f aca="false">SUM(C56:C58)</f>
        <v>0</v>
      </c>
      <c r="D59" s="23" t="n">
        <f aca="false">SUM(D56:D58)</f>
        <v>0</v>
      </c>
      <c r="E59" s="23" t="n">
        <f aca="false">C59-D59</f>
        <v>0</v>
      </c>
      <c r="F59" s="24" t="n">
        <f aca="false">IFERROR(C59/$C$9,0)</f>
        <v>0</v>
      </c>
    </row>
    <row r="61" customFormat="false" ht="15" hidden="false" customHeight="false" outlineLevel="0" collapsed="false">
      <c r="B61" s="20" t="s">
        <v>73</v>
      </c>
      <c r="C61" s="21"/>
      <c r="D61" s="21"/>
      <c r="E61" s="21"/>
      <c r="F61" s="21"/>
    </row>
    <row r="62" customFormat="false" ht="15" hidden="false" customHeight="false" outlineLevel="0" collapsed="false">
      <c r="B62" s="13" t="s">
        <v>74</v>
      </c>
      <c r="C62" s="14" t="n">
        <v>0</v>
      </c>
      <c r="D62" s="15" t="n">
        <f aca="false">SUMIFS(Transactions!$E:$E,Transactions!$B:$B,$B$61,Transactions!$C:$C,$B62)</f>
        <v>0</v>
      </c>
      <c r="E62" s="16" t="n">
        <f aca="false">C62-D62</f>
        <v>0</v>
      </c>
      <c r="F62" s="17" t="n">
        <f aca="false">IFERROR(C62/$C$9,0)</f>
        <v>0</v>
      </c>
    </row>
    <row r="63" customFormat="false" ht="15" hidden="false" customHeight="false" outlineLevel="0" collapsed="false">
      <c r="B63" s="22" t="s">
        <v>75</v>
      </c>
      <c r="C63" s="23" t="n">
        <f aca="false">SUM(C62:C62)</f>
        <v>0</v>
      </c>
      <c r="D63" s="23" t="n">
        <f aca="false">SUM(D62:D62)</f>
        <v>0</v>
      </c>
      <c r="E63" s="23" t="n">
        <f aca="false">C63-D63</f>
        <v>0</v>
      </c>
      <c r="F63" s="24" t="n">
        <f aca="false">IFERROR(C63/$C$9,0)</f>
        <v>0</v>
      </c>
    </row>
    <row r="65" customFormat="false" ht="15" hidden="false" customHeight="false" outlineLevel="0" collapsed="false">
      <c r="B65" s="20" t="s">
        <v>76</v>
      </c>
      <c r="C65" s="21"/>
      <c r="D65" s="21"/>
      <c r="E65" s="21"/>
      <c r="F65" s="21"/>
    </row>
    <row r="66" customFormat="false" ht="15" hidden="false" customHeight="false" outlineLevel="0" collapsed="false">
      <c r="B66" s="13" t="s">
        <v>77</v>
      </c>
      <c r="C66" s="14" t="n">
        <v>0</v>
      </c>
      <c r="D66" s="15" t="n">
        <f aca="false">SUMIFS(Transactions!$E:$E,Transactions!$B:$B,$B$65,Transactions!$C:$C,$B66)</f>
        <v>0</v>
      </c>
      <c r="E66" s="16" t="n">
        <f aca="false">C66-D66</f>
        <v>0</v>
      </c>
      <c r="F66" s="17" t="n">
        <f aca="false">IFERROR(C66/$C$9,0)</f>
        <v>0</v>
      </c>
    </row>
    <row r="67" customFormat="false" ht="15" hidden="false" customHeight="false" outlineLevel="0" collapsed="false">
      <c r="B67" s="22" t="s">
        <v>78</v>
      </c>
      <c r="C67" s="23" t="n">
        <f aca="false">SUM(C66:C66)</f>
        <v>0</v>
      </c>
      <c r="D67" s="23" t="n">
        <f aca="false">SUM(D66:D66)</f>
        <v>0</v>
      </c>
      <c r="E67" s="23" t="n">
        <f aca="false">C67-D67</f>
        <v>0</v>
      </c>
      <c r="F67" s="24" t="n">
        <f aca="false">IFERROR(C67/$C$9,0)</f>
        <v>0</v>
      </c>
    </row>
    <row r="69" customFormat="false" ht="15" hidden="false" customHeight="false" outlineLevel="0" collapsed="false">
      <c r="B69" s="20" t="s">
        <v>79</v>
      </c>
      <c r="C69" s="21"/>
      <c r="D69" s="21"/>
      <c r="E69" s="21"/>
      <c r="F69" s="21"/>
    </row>
    <row r="70" customFormat="false" ht="15" hidden="false" customHeight="false" outlineLevel="0" collapsed="false">
      <c r="B70" s="13" t="s">
        <v>80</v>
      </c>
      <c r="C70" s="14" t="n">
        <v>0</v>
      </c>
      <c r="D70" s="15" t="n">
        <f aca="false">SUMIFS(Transactions!$E:$E,Transactions!$B:$B,$B$69,Transactions!$C:$C,$B70)</f>
        <v>0</v>
      </c>
      <c r="E70" s="16" t="n">
        <f aca="false">C70-D70</f>
        <v>0</v>
      </c>
      <c r="F70" s="17" t="n">
        <f aca="false">IFERROR(C70/$C$9,0)</f>
        <v>0</v>
      </c>
    </row>
    <row r="71" customFormat="false" ht="15" hidden="false" customHeight="false" outlineLevel="0" collapsed="false">
      <c r="B71" s="22" t="s">
        <v>81</v>
      </c>
      <c r="C71" s="23" t="n">
        <f aca="false">SUM(C70:C70)</f>
        <v>0</v>
      </c>
      <c r="D71" s="23" t="n">
        <f aca="false">SUM(D70:D70)</f>
        <v>0</v>
      </c>
      <c r="E71" s="23" t="n">
        <f aca="false">C71-D71</f>
        <v>0</v>
      </c>
      <c r="F71" s="24" t="n">
        <f aca="false">IFERROR(C71/$C$9,0)</f>
        <v>0</v>
      </c>
    </row>
    <row r="73" customFormat="false" ht="15" hidden="false" customHeight="false" outlineLevel="0" collapsed="false">
      <c r="B73" s="11" t="s">
        <v>82</v>
      </c>
      <c r="C73" s="26" t="n">
        <f aca="false">C18+C25+C30+C36+C44+C48+C53+C59+C63+C67+C71</f>
        <v>1025</v>
      </c>
      <c r="D73" s="26" t="n">
        <f aca="false">D18+D25+D30+D36+D44+D48+D53+D59+D63+D67+D71</f>
        <v>0</v>
      </c>
      <c r="E73" s="26" t="n">
        <f aca="false">C73-D73</f>
        <v>1025</v>
      </c>
      <c r="F73" s="11"/>
    </row>
    <row r="75" customFormat="false" ht="15" hidden="false" customHeight="false" outlineLevel="0" collapsed="false">
      <c r="B75" s="27" t="s">
        <v>83</v>
      </c>
      <c r="C75" s="28" t="n">
        <f aca="false">C9-C73</f>
        <v>-1025</v>
      </c>
      <c r="D75" s="29"/>
    </row>
    <row r="76" customFormat="false" ht="15" hidden="false" customHeight="false" outlineLevel="0" collapsed="false">
      <c r="B76" s="30" t="s">
        <v>84</v>
      </c>
      <c r="C76" s="31" t="n">
        <f aca="false">D9-D73</f>
        <v>0</v>
      </c>
    </row>
    <row r="78" customFormat="false" ht="22.35" hidden="false" customHeight="true" outlineLevel="0" collapsed="false">
      <c r="B78" s="32" t="s">
        <v>85</v>
      </c>
      <c r="C78" s="32"/>
      <c r="D78" s="32"/>
      <c r="E78" s="32"/>
      <c r="F78" s="32"/>
    </row>
  </sheetData>
  <mergeCells count="4">
    <mergeCell ref="B1:F1"/>
    <mergeCell ref="B2:C2"/>
    <mergeCell ref="D2:E2"/>
    <mergeCell ref="B78:F78"/>
  </mergeCells>
  <conditionalFormatting sqref="C75">
    <cfRule type="cellIs" priority="2" operator="equal" aboveAverage="0" equalAverage="0" bottom="0" percent="0" rank="0" text="" dxfId="0">
      <formula>0</formula>
    </cfRule>
    <cfRule type="cellIs" priority="3" operator="notEqual" aboveAverage="0" equalAverage="0" bottom="0" percent="0" rank="0" text="" dxfId="1">
      <formula>0</formula>
    </cfRule>
  </conditionalFormatting>
  <conditionalFormatting sqref="E13:E17">
    <cfRule type="expression" priority="4" aboveAverage="0" equalAverage="0" bottom="0" percent="0" rank="0" text="" dxfId="2">
      <formula>E13&lt;0</formula>
    </cfRule>
  </conditionalFormatting>
  <conditionalFormatting sqref="E21:E24">
    <cfRule type="expression" priority="5" aboveAverage="0" equalAverage="0" bottom="0" percent="0" rank="0" text="" dxfId="2">
      <formula>E21&lt;0</formula>
    </cfRule>
  </conditionalFormatting>
  <conditionalFormatting sqref="E28:E29">
    <cfRule type="expression" priority="6" aboveAverage="0" equalAverage="0" bottom="0" percent="0" rank="0" text="" dxfId="2">
      <formula>E28&lt;0</formula>
    </cfRule>
  </conditionalFormatting>
  <conditionalFormatting sqref="E33:E35">
    <cfRule type="expression" priority="7" aboveAverage="0" equalAverage="0" bottom="0" percent="0" rank="0" text="" dxfId="2">
      <formula>E33&lt;0</formula>
    </cfRule>
  </conditionalFormatting>
  <conditionalFormatting sqref="E39:E43">
    <cfRule type="expression" priority="8" aboveAverage="0" equalAverage="0" bottom="0" percent="0" rank="0" text="" dxfId="2">
      <formula>E39&lt;0</formula>
    </cfRule>
  </conditionalFormatting>
  <conditionalFormatting sqref="E47">
    <cfRule type="expression" priority="9" aboveAverage="0" equalAverage="0" bottom="0" percent="0" rank="0" text="" dxfId="2">
      <formula>E47&lt;0</formula>
    </cfRule>
  </conditionalFormatting>
  <conditionalFormatting sqref="E51:E52">
    <cfRule type="expression" priority="10" aboveAverage="0" equalAverage="0" bottom="0" percent="0" rank="0" text="" dxfId="2">
      <formula>E51&lt;0</formula>
    </cfRule>
  </conditionalFormatting>
  <conditionalFormatting sqref="E56:E58">
    <cfRule type="expression" priority="11" aboveAverage="0" equalAverage="0" bottom="0" percent="0" rank="0" text="" dxfId="2">
      <formula>E56&lt;0</formula>
    </cfRule>
  </conditionalFormatting>
  <conditionalFormatting sqref="E62">
    <cfRule type="expression" priority="12" aboveAverage="0" equalAverage="0" bottom="0" percent="0" rank="0" text="" dxfId="2">
      <formula>E62&lt;0</formula>
    </cfRule>
  </conditionalFormatting>
  <conditionalFormatting sqref="E66">
    <cfRule type="expression" priority="13" aboveAverage="0" equalAverage="0" bottom="0" percent="0" rank="0" text="" dxfId="2">
      <formula>E66&lt;0</formula>
    </cfRule>
  </conditionalFormatting>
  <conditionalFormatting sqref="E70">
    <cfRule type="expression" priority="14" aboveAverage="0" equalAverage="0" bottom="0" percent="0" rank="0" text="" dxfId="2">
      <formula>E70&lt;0</formula>
    </cfRule>
  </conditionalFormatting>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F20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0" width="13"/>
    <col collapsed="false" customWidth="true" hidden="false" outlineLevel="0" max="2" min="2" style="0" width="22"/>
    <col collapsed="false" customWidth="true" hidden="false" outlineLevel="0" max="3" min="3" style="0" width="26"/>
    <col collapsed="false" customWidth="true" hidden="false" outlineLevel="0" max="4" min="4" style="0" width="34"/>
    <col collapsed="false" customWidth="true" hidden="false" outlineLevel="0" max="5" min="5" style="0" width="14"/>
    <col collapsed="false" customWidth="true" hidden="false" outlineLevel="0" max="6" min="6" style="0" width="16"/>
  </cols>
  <sheetData>
    <row r="1" customFormat="false" ht="25.5" hidden="false" customHeight="true" outlineLevel="0" collapsed="false">
      <c r="A1" s="33" t="s">
        <v>86</v>
      </c>
      <c r="B1" s="33"/>
      <c r="C1" s="33"/>
      <c r="D1" s="33"/>
      <c r="E1" s="33"/>
      <c r="F1" s="33"/>
    </row>
    <row r="2" customFormat="false" ht="15.75" hidden="false" customHeight="true" outlineLevel="0" collapsed="false">
      <c r="A2" s="34" t="s">
        <v>87</v>
      </c>
      <c r="B2" s="34"/>
      <c r="C2" s="34"/>
      <c r="D2" s="34"/>
      <c r="E2" s="34"/>
      <c r="F2" s="34"/>
    </row>
    <row r="3" customFormat="false" ht="15" hidden="false" customHeight="false" outlineLevel="0" collapsed="false">
      <c r="A3" s="10" t="s">
        <v>88</v>
      </c>
      <c r="B3" s="10" t="s">
        <v>89</v>
      </c>
      <c r="C3" s="10" t="s">
        <v>90</v>
      </c>
      <c r="D3" s="10" t="s">
        <v>91</v>
      </c>
      <c r="E3" s="10" t="s">
        <v>92</v>
      </c>
      <c r="F3" s="10" t="s">
        <v>93</v>
      </c>
    </row>
    <row r="4" customFormat="false" ht="15" hidden="false" customHeight="false" outlineLevel="0" collapsed="false">
      <c r="A4" s="35"/>
      <c r="B4" s="5"/>
      <c r="C4" s="5"/>
      <c r="D4" s="5"/>
      <c r="E4" s="16"/>
      <c r="F4" s="5"/>
    </row>
    <row r="5" customFormat="false" ht="15" hidden="false" customHeight="false" outlineLevel="0" collapsed="false">
      <c r="A5" s="35"/>
      <c r="B5" s="5"/>
      <c r="C5" s="5"/>
      <c r="D5" s="5"/>
      <c r="E5" s="16"/>
      <c r="F5" s="5"/>
    </row>
    <row r="6" customFormat="false" ht="15" hidden="false" customHeight="false" outlineLevel="0" collapsed="false">
      <c r="A6" s="35"/>
      <c r="B6" s="5"/>
      <c r="C6" s="5"/>
      <c r="D6" s="5"/>
      <c r="E6" s="16"/>
      <c r="F6" s="5"/>
    </row>
    <row r="7" customFormat="false" ht="15" hidden="false" customHeight="false" outlineLevel="0" collapsed="false">
      <c r="A7" s="35"/>
      <c r="B7" s="5"/>
      <c r="C7" s="5"/>
      <c r="D7" s="5"/>
      <c r="E7" s="16"/>
      <c r="F7" s="5"/>
    </row>
    <row r="8" customFormat="false" ht="15" hidden="false" customHeight="false" outlineLevel="0" collapsed="false">
      <c r="A8" s="35"/>
      <c r="B8" s="5"/>
      <c r="C8" s="5"/>
      <c r="D8" s="5"/>
      <c r="E8" s="16"/>
      <c r="F8" s="5"/>
    </row>
    <row r="9" customFormat="false" ht="15" hidden="false" customHeight="false" outlineLevel="0" collapsed="false">
      <c r="A9" s="35"/>
      <c r="B9" s="5"/>
      <c r="C9" s="5"/>
      <c r="D9" s="5"/>
      <c r="E9" s="16"/>
      <c r="F9" s="5"/>
    </row>
    <row r="10" customFormat="false" ht="15" hidden="false" customHeight="false" outlineLevel="0" collapsed="false">
      <c r="A10" s="35"/>
      <c r="B10" s="5"/>
      <c r="C10" s="5"/>
      <c r="D10" s="5"/>
      <c r="E10" s="16"/>
      <c r="F10" s="5"/>
    </row>
    <row r="11" customFormat="false" ht="15" hidden="false" customHeight="false" outlineLevel="0" collapsed="false">
      <c r="A11" s="35"/>
      <c r="B11" s="5"/>
      <c r="C11" s="5"/>
      <c r="D11" s="5"/>
      <c r="E11" s="16"/>
      <c r="F11" s="5"/>
    </row>
    <row r="12" customFormat="false" ht="15" hidden="false" customHeight="false" outlineLevel="0" collapsed="false">
      <c r="A12" s="35"/>
      <c r="B12" s="5"/>
      <c r="C12" s="5"/>
      <c r="D12" s="5"/>
      <c r="E12" s="16"/>
      <c r="F12" s="5"/>
    </row>
    <row r="13" customFormat="false" ht="15" hidden="false" customHeight="false" outlineLevel="0" collapsed="false">
      <c r="A13" s="35"/>
      <c r="B13" s="5"/>
      <c r="C13" s="5"/>
      <c r="D13" s="5"/>
      <c r="E13" s="16"/>
      <c r="F13" s="5"/>
    </row>
    <row r="14" customFormat="false" ht="15" hidden="false" customHeight="false" outlineLevel="0" collapsed="false">
      <c r="A14" s="35"/>
      <c r="B14" s="5"/>
      <c r="C14" s="5"/>
      <c r="D14" s="5"/>
      <c r="E14" s="16"/>
      <c r="F14" s="5"/>
    </row>
    <row r="15" customFormat="false" ht="15" hidden="false" customHeight="false" outlineLevel="0" collapsed="false">
      <c r="A15" s="35"/>
      <c r="B15" s="5"/>
      <c r="C15" s="5"/>
      <c r="D15" s="5"/>
      <c r="E15" s="16"/>
      <c r="F15" s="5"/>
    </row>
    <row r="16" customFormat="false" ht="15" hidden="false" customHeight="false" outlineLevel="0" collapsed="false">
      <c r="A16" s="35"/>
      <c r="B16" s="5"/>
      <c r="C16" s="5"/>
      <c r="D16" s="5"/>
      <c r="E16" s="16"/>
      <c r="F16" s="5"/>
    </row>
    <row r="17" customFormat="false" ht="15" hidden="false" customHeight="false" outlineLevel="0" collapsed="false">
      <c r="A17" s="35"/>
      <c r="B17" s="5"/>
      <c r="C17" s="5"/>
      <c r="D17" s="5"/>
      <c r="E17" s="16"/>
      <c r="F17" s="5"/>
    </row>
    <row r="18" customFormat="false" ht="15" hidden="false" customHeight="false" outlineLevel="0" collapsed="false">
      <c r="A18" s="35"/>
      <c r="B18" s="5"/>
      <c r="C18" s="5"/>
      <c r="D18" s="5"/>
      <c r="E18" s="16"/>
      <c r="F18" s="5"/>
    </row>
    <row r="19" customFormat="false" ht="15" hidden="false" customHeight="false" outlineLevel="0" collapsed="false">
      <c r="A19" s="35"/>
      <c r="B19" s="5"/>
      <c r="C19" s="5"/>
      <c r="D19" s="5"/>
      <c r="E19" s="16"/>
      <c r="F19" s="5"/>
    </row>
    <row r="20" customFormat="false" ht="15" hidden="false" customHeight="false" outlineLevel="0" collapsed="false">
      <c r="A20" s="35"/>
      <c r="B20" s="5"/>
      <c r="C20" s="5"/>
      <c r="D20" s="5"/>
      <c r="E20" s="16"/>
      <c r="F20" s="5"/>
    </row>
    <row r="21" customFormat="false" ht="15" hidden="false" customHeight="false" outlineLevel="0" collapsed="false">
      <c r="A21" s="35"/>
      <c r="B21" s="5"/>
      <c r="C21" s="5"/>
      <c r="D21" s="5"/>
      <c r="E21" s="16"/>
      <c r="F21" s="5"/>
    </row>
    <row r="22" customFormat="false" ht="15" hidden="false" customHeight="false" outlineLevel="0" collapsed="false">
      <c r="A22" s="35"/>
      <c r="B22" s="5"/>
      <c r="C22" s="5"/>
      <c r="D22" s="5"/>
      <c r="E22" s="16"/>
      <c r="F22" s="5"/>
    </row>
    <row r="23" customFormat="false" ht="15" hidden="false" customHeight="false" outlineLevel="0" collapsed="false">
      <c r="A23" s="35"/>
      <c r="B23" s="5"/>
      <c r="C23" s="5"/>
      <c r="D23" s="5"/>
      <c r="E23" s="16"/>
      <c r="F23" s="5"/>
    </row>
    <row r="24" customFormat="false" ht="15" hidden="false" customHeight="false" outlineLevel="0" collapsed="false">
      <c r="A24" s="35"/>
      <c r="B24" s="5"/>
      <c r="C24" s="5"/>
      <c r="D24" s="5"/>
      <c r="E24" s="16"/>
      <c r="F24" s="5"/>
    </row>
    <row r="25" customFormat="false" ht="15" hidden="false" customHeight="false" outlineLevel="0" collapsed="false">
      <c r="A25" s="35"/>
      <c r="B25" s="5"/>
      <c r="C25" s="5"/>
      <c r="D25" s="5"/>
      <c r="E25" s="16"/>
      <c r="F25" s="5"/>
    </row>
    <row r="26" customFormat="false" ht="15" hidden="false" customHeight="false" outlineLevel="0" collapsed="false">
      <c r="A26" s="35"/>
      <c r="B26" s="5"/>
      <c r="C26" s="5"/>
      <c r="D26" s="5"/>
      <c r="E26" s="16"/>
      <c r="F26" s="5"/>
    </row>
    <row r="27" customFormat="false" ht="15" hidden="false" customHeight="false" outlineLevel="0" collapsed="false">
      <c r="A27" s="35"/>
      <c r="B27" s="5"/>
      <c r="C27" s="5"/>
      <c r="D27" s="5"/>
      <c r="E27" s="16"/>
      <c r="F27" s="5"/>
    </row>
    <row r="28" customFormat="false" ht="15" hidden="false" customHeight="false" outlineLevel="0" collapsed="false">
      <c r="A28" s="35"/>
      <c r="B28" s="5"/>
      <c r="C28" s="5"/>
      <c r="D28" s="5"/>
      <c r="E28" s="16"/>
      <c r="F28" s="5"/>
    </row>
    <row r="29" customFormat="false" ht="15" hidden="false" customHeight="false" outlineLevel="0" collapsed="false">
      <c r="A29" s="35"/>
      <c r="B29" s="5"/>
      <c r="C29" s="5"/>
      <c r="D29" s="5"/>
      <c r="E29" s="16"/>
      <c r="F29" s="5"/>
    </row>
    <row r="30" customFormat="false" ht="15" hidden="false" customHeight="false" outlineLevel="0" collapsed="false">
      <c r="A30" s="35"/>
      <c r="B30" s="5"/>
      <c r="C30" s="5"/>
      <c r="D30" s="5"/>
      <c r="E30" s="16"/>
      <c r="F30" s="5"/>
    </row>
    <row r="31" customFormat="false" ht="15" hidden="false" customHeight="false" outlineLevel="0" collapsed="false">
      <c r="A31" s="35"/>
      <c r="B31" s="5"/>
      <c r="C31" s="5"/>
      <c r="D31" s="5"/>
      <c r="E31" s="16"/>
      <c r="F31" s="5"/>
    </row>
    <row r="32" customFormat="false" ht="15" hidden="false" customHeight="false" outlineLevel="0" collapsed="false">
      <c r="A32" s="35"/>
      <c r="B32" s="5"/>
      <c r="C32" s="5"/>
      <c r="D32" s="5"/>
      <c r="E32" s="16"/>
      <c r="F32" s="5"/>
    </row>
    <row r="33" customFormat="false" ht="15" hidden="false" customHeight="false" outlineLevel="0" collapsed="false">
      <c r="A33" s="35"/>
      <c r="B33" s="5"/>
      <c r="C33" s="5"/>
      <c r="D33" s="5"/>
      <c r="E33" s="16"/>
      <c r="F33" s="5"/>
    </row>
    <row r="34" customFormat="false" ht="15" hidden="false" customHeight="false" outlineLevel="0" collapsed="false">
      <c r="A34" s="35"/>
      <c r="B34" s="5"/>
      <c r="C34" s="5"/>
      <c r="D34" s="5"/>
      <c r="E34" s="16"/>
      <c r="F34" s="5"/>
    </row>
    <row r="35" customFormat="false" ht="15" hidden="false" customHeight="false" outlineLevel="0" collapsed="false">
      <c r="A35" s="35"/>
      <c r="B35" s="5"/>
      <c r="C35" s="5"/>
      <c r="D35" s="5"/>
      <c r="E35" s="16"/>
      <c r="F35" s="5"/>
    </row>
    <row r="36" customFormat="false" ht="15" hidden="false" customHeight="false" outlineLevel="0" collapsed="false">
      <c r="A36" s="35"/>
      <c r="B36" s="5"/>
      <c r="C36" s="5"/>
      <c r="D36" s="5"/>
      <c r="E36" s="16"/>
      <c r="F36" s="5"/>
    </row>
    <row r="37" customFormat="false" ht="15" hidden="false" customHeight="false" outlineLevel="0" collapsed="false">
      <c r="A37" s="35"/>
      <c r="B37" s="5"/>
      <c r="C37" s="5"/>
      <c r="D37" s="5"/>
      <c r="E37" s="16"/>
      <c r="F37" s="5"/>
    </row>
    <row r="38" customFormat="false" ht="15" hidden="false" customHeight="false" outlineLevel="0" collapsed="false">
      <c r="A38" s="35"/>
      <c r="B38" s="5"/>
      <c r="C38" s="5"/>
      <c r="D38" s="5"/>
      <c r="E38" s="16"/>
      <c r="F38" s="5"/>
    </row>
    <row r="39" customFormat="false" ht="15" hidden="false" customHeight="false" outlineLevel="0" collapsed="false">
      <c r="A39" s="35"/>
      <c r="B39" s="5"/>
      <c r="C39" s="5"/>
      <c r="D39" s="5"/>
      <c r="E39" s="16"/>
      <c r="F39" s="5"/>
    </row>
    <row r="40" customFormat="false" ht="15" hidden="false" customHeight="false" outlineLevel="0" collapsed="false">
      <c r="A40" s="35"/>
      <c r="B40" s="5"/>
      <c r="C40" s="5"/>
      <c r="D40" s="5"/>
      <c r="E40" s="16"/>
      <c r="F40" s="5"/>
    </row>
    <row r="41" customFormat="false" ht="15" hidden="false" customHeight="false" outlineLevel="0" collapsed="false">
      <c r="A41" s="35"/>
      <c r="B41" s="5"/>
      <c r="C41" s="5"/>
      <c r="D41" s="5"/>
      <c r="E41" s="16"/>
      <c r="F41" s="5"/>
    </row>
    <row r="42" customFormat="false" ht="15" hidden="false" customHeight="false" outlineLevel="0" collapsed="false">
      <c r="A42" s="35"/>
      <c r="B42" s="5"/>
      <c r="C42" s="5"/>
      <c r="D42" s="5"/>
      <c r="E42" s="16"/>
      <c r="F42" s="5"/>
    </row>
    <row r="43" customFormat="false" ht="15" hidden="false" customHeight="false" outlineLevel="0" collapsed="false">
      <c r="A43" s="35"/>
      <c r="B43" s="5"/>
      <c r="C43" s="5"/>
      <c r="D43" s="5"/>
      <c r="E43" s="16"/>
      <c r="F43" s="5"/>
    </row>
    <row r="44" customFormat="false" ht="15" hidden="false" customHeight="false" outlineLevel="0" collapsed="false">
      <c r="A44" s="35"/>
      <c r="B44" s="5"/>
      <c r="C44" s="5"/>
      <c r="D44" s="5"/>
      <c r="E44" s="16"/>
      <c r="F44" s="5"/>
    </row>
    <row r="45" customFormat="false" ht="15" hidden="false" customHeight="false" outlineLevel="0" collapsed="false">
      <c r="A45" s="35"/>
      <c r="B45" s="5"/>
      <c r="C45" s="5"/>
      <c r="D45" s="5"/>
      <c r="E45" s="16"/>
      <c r="F45" s="5"/>
    </row>
    <row r="46" customFormat="false" ht="15" hidden="false" customHeight="false" outlineLevel="0" collapsed="false">
      <c r="A46" s="35"/>
      <c r="B46" s="5"/>
      <c r="C46" s="5"/>
      <c r="D46" s="5"/>
      <c r="E46" s="16"/>
      <c r="F46" s="5"/>
    </row>
    <row r="47" customFormat="false" ht="15" hidden="false" customHeight="false" outlineLevel="0" collapsed="false">
      <c r="A47" s="35"/>
      <c r="B47" s="5"/>
      <c r="C47" s="5"/>
      <c r="D47" s="5"/>
      <c r="E47" s="16"/>
      <c r="F47" s="5"/>
    </row>
    <row r="48" customFormat="false" ht="15" hidden="false" customHeight="false" outlineLevel="0" collapsed="false">
      <c r="A48" s="35"/>
      <c r="B48" s="5"/>
      <c r="C48" s="5"/>
      <c r="D48" s="5"/>
      <c r="E48" s="16"/>
      <c r="F48" s="5"/>
    </row>
    <row r="49" customFormat="false" ht="15" hidden="false" customHeight="false" outlineLevel="0" collapsed="false">
      <c r="A49" s="35"/>
      <c r="B49" s="5"/>
      <c r="C49" s="5"/>
      <c r="D49" s="5"/>
      <c r="E49" s="16"/>
      <c r="F49" s="5"/>
    </row>
    <row r="50" customFormat="false" ht="15" hidden="false" customHeight="false" outlineLevel="0" collapsed="false">
      <c r="A50" s="35"/>
      <c r="B50" s="5"/>
      <c r="C50" s="5"/>
      <c r="D50" s="5"/>
      <c r="E50" s="16"/>
      <c r="F50" s="5"/>
    </row>
    <row r="51" customFormat="false" ht="15" hidden="false" customHeight="false" outlineLevel="0" collapsed="false">
      <c r="A51" s="35"/>
      <c r="B51" s="5"/>
      <c r="C51" s="5"/>
      <c r="D51" s="5"/>
      <c r="E51" s="16"/>
      <c r="F51" s="5"/>
    </row>
    <row r="52" customFormat="false" ht="15" hidden="false" customHeight="false" outlineLevel="0" collapsed="false">
      <c r="A52" s="35"/>
      <c r="B52" s="5"/>
      <c r="C52" s="5"/>
      <c r="D52" s="5"/>
      <c r="E52" s="16"/>
      <c r="F52" s="5"/>
    </row>
    <row r="53" customFormat="false" ht="15" hidden="false" customHeight="false" outlineLevel="0" collapsed="false">
      <c r="A53" s="35"/>
      <c r="B53" s="5"/>
      <c r="C53" s="5"/>
      <c r="D53" s="5"/>
      <c r="E53" s="16"/>
      <c r="F53" s="5"/>
    </row>
    <row r="54" customFormat="false" ht="15" hidden="false" customHeight="false" outlineLevel="0" collapsed="false">
      <c r="A54" s="35"/>
      <c r="B54" s="5"/>
      <c r="C54" s="5"/>
      <c r="D54" s="5"/>
      <c r="E54" s="16"/>
      <c r="F54" s="5"/>
    </row>
    <row r="55" customFormat="false" ht="15" hidden="false" customHeight="false" outlineLevel="0" collapsed="false">
      <c r="A55" s="35"/>
      <c r="B55" s="5"/>
      <c r="C55" s="5"/>
      <c r="D55" s="5"/>
      <c r="E55" s="16"/>
      <c r="F55" s="5"/>
    </row>
    <row r="56" customFormat="false" ht="15" hidden="false" customHeight="false" outlineLevel="0" collapsed="false">
      <c r="A56" s="35"/>
      <c r="B56" s="5"/>
      <c r="C56" s="5"/>
      <c r="D56" s="5"/>
      <c r="E56" s="16"/>
      <c r="F56" s="5"/>
    </row>
    <row r="57" customFormat="false" ht="15" hidden="false" customHeight="false" outlineLevel="0" collapsed="false">
      <c r="A57" s="35"/>
      <c r="B57" s="5"/>
      <c r="C57" s="5"/>
      <c r="D57" s="5"/>
      <c r="E57" s="16"/>
      <c r="F57" s="5"/>
    </row>
    <row r="58" customFormat="false" ht="15" hidden="false" customHeight="false" outlineLevel="0" collapsed="false">
      <c r="A58" s="35"/>
      <c r="B58" s="5"/>
      <c r="C58" s="5"/>
      <c r="D58" s="5"/>
      <c r="E58" s="16"/>
      <c r="F58" s="5"/>
    </row>
    <row r="59" customFormat="false" ht="15" hidden="false" customHeight="false" outlineLevel="0" collapsed="false">
      <c r="A59" s="35"/>
      <c r="B59" s="5"/>
      <c r="C59" s="5"/>
      <c r="D59" s="5"/>
      <c r="E59" s="16"/>
      <c r="F59" s="5"/>
    </row>
    <row r="60" customFormat="false" ht="15" hidden="false" customHeight="false" outlineLevel="0" collapsed="false">
      <c r="A60" s="35"/>
      <c r="B60" s="5"/>
      <c r="C60" s="5"/>
      <c r="D60" s="5"/>
      <c r="E60" s="16"/>
      <c r="F60" s="5"/>
    </row>
    <row r="61" customFormat="false" ht="15" hidden="false" customHeight="false" outlineLevel="0" collapsed="false">
      <c r="A61" s="35"/>
      <c r="B61" s="5"/>
      <c r="C61" s="5"/>
      <c r="D61" s="5"/>
      <c r="E61" s="16"/>
      <c r="F61" s="5"/>
    </row>
    <row r="62" customFormat="false" ht="15" hidden="false" customHeight="false" outlineLevel="0" collapsed="false">
      <c r="A62" s="35"/>
      <c r="B62" s="5"/>
      <c r="C62" s="5"/>
      <c r="D62" s="5"/>
      <c r="E62" s="16"/>
      <c r="F62" s="5"/>
    </row>
    <row r="63" customFormat="false" ht="15" hidden="false" customHeight="false" outlineLevel="0" collapsed="false">
      <c r="A63" s="35"/>
      <c r="B63" s="5"/>
      <c r="C63" s="5"/>
      <c r="D63" s="5"/>
      <c r="E63" s="16"/>
      <c r="F63" s="5"/>
    </row>
    <row r="64" customFormat="false" ht="15" hidden="false" customHeight="false" outlineLevel="0" collapsed="false">
      <c r="A64" s="35"/>
      <c r="B64" s="5"/>
      <c r="C64" s="5"/>
      <c r="D64" s="5"/>
      <c r="E64" s="16"/>
      <c r="F64" s="5"/>
    </row>
    <row r="65" customFormat="false" ht="15" hidden="false" customHeight="false" outlineLevel="0" collapsed="false">
      <c r="A65" s="35"/>
      <c r="B65" s="5"/>
      <c r="C65" s="5"/>
      <c r="D65" s="5"/>
      <c r="E65" s="16"/>
      <c r="F65" s="5"/>
    </row>
    <row r="66" customFormat="false" ht="15" hidden="false" customHeight="false" outlineLevel="0" collapsed="false">
      <c r="A66" s="35"/>
      <c r="B66" s="5"/>
      <c r="C66" s="5"/>
      <c r="D66" s="5"/>
      <c r="E66" s="16"/>
      <c r="F66" s="5"/>
    </row>
    <row r="67" customFormat="false" ht="15" hidden="false" customHeight="false" outlineLevel="0" collapsed="false">
      <c r="A67" s="35"/>
      <c r="B67" s="5"/>
      <c r="C67" s="5"/>
      <c r="D67" s="5"/>
      <c r="E67" s="16"/>
      <c r="F67" s="5"/>
    </row>
    <row r="68" customFormat="false" ht="15" hidden="false" customHeight="false" outlineLevel="0" collapsed="false">
      <c r="A68" s="35"/>
      <c r="B68" s="5"/>
      <c r="C68" s="5"/>
      <c r="D68" s="5"/>
      <c r="E68" s="16"/>
      <c r="F68" s="5"/>
    </row>
    <row r="69" customFormat="false" ht="15" hidden="false" customHeight="false" outlineLevel="0" collapsed="false">
      <c r="A69" s="35"/>
      <c r="B69" s="5"/>
      <c r="C69" s="5"/>
      <c r="D69" s="5"/>
      <c r="E69" s="16"/>
      <c r="F69" s="5"/>
    </row>
    <row r="70" customFormat="false" ht="15" hidden="false" customHeight="false" outlineLevel="0" collapsed="false">
      <c r="A70" s="35"/>
      <c r="B70" s="5"/>
      <c r="C70" s="5"/>
      <c r="D70" s="5"/>
      <c r="E70" s="16"/>
      <c r="F70" s="5"/>
    </row>
    <row r="71" customFormat="false" ht="15" hidden="false" customHeight="false" outlineLevel="0" collapsed="false">
      <c r="A71" s="35"/>
      <c r="B71" s="5"/>
      <c r="C71" s="5"/>
      <c r="D71" s="5"/>
      <c r="E71" s="16"/>
      <c r="F71" s="5"/>
    </row>
    <row r="72" customFormat="false" ht="15" hidden="false" customHeight="false" outlineLevel="0" collapsed="false">
      <c r="A72" s="35"/>
      <c r="B72" s="5"/>
      <c r="C72" s="5"/>
      <c r="D72" s="5"/>
      <c r="E72" s="16"/>
      <c r="F72" s="5"/>
    </row>
    <row r="73" customFormat="false" ht="15" hidden="false" customHeight="false" outlineLevel="0" collapsed="false">
      <c r="A73" s="35"/>
      <c r="B73" s="5"/>
      <c r="C73" s="5"/>
      <c r="D73" s="5"/>
      <c r="E73" s="16"/>
      <c r="F73" s="5"/>
    </row>
    <row r="74" customFormat="false" ht="15" hidden="false" customHeight="false" outlineLevel="0" collapsed="false">
      <c r="A74" s="35"/>
      <c r="B74" s="5"/>
      <c r="C74" s="5"/>
      <c r="D74" s="5"/>
      <c r="E74" s="16"/>
      <c r="F74" s="5"/>
    </row>
    <row r="75" customFormat="false" ht="15" hidden="false" customHeight="false" outlineLevel="0" collapsed="false">
      <c r="A75" s="35"/>
      <c r="B75" s="5"/>
      <c r="C75" s="5"/>
      <c r="D75" s="5"/>
      <c r="E75" s="16"/>
      <c r="F75" s="5"/>
    </row>
    <row r="76" customFormat="false" ht="15" hidden="false" customHeight="false" outlineLevel="0" collapsed="false">
      <c r="A76" s="35"/>
      <c r="B76" s="5"/>
      <c r="C76" s="5"/>
      <c r="D76" s="5"/>
      <c r="E76" s="16"/>
      <c r="F76" s="5"/>
    </row>
    <row r="77" customFormat="false" ht="15" hidden="false" customHeight="false" outlineLevel="0" collapsed="false">
      <c r="A77" s="35"/>
      <c r="B77" s="5"/>
      <c r="C77" s="5"/>
      <c r="D77" s="5"/>
      <c r="E77" s="16"/>
      <c r="F77" s="5"/>
    </row>
    <row r="78" customFormat="false" ht="15" hidden="false" customHeight="false" outlineLevel="0" collapsed="false">
      <c r="A78" s="35"/>
      <c r="B78" s="5"/>
      <c r="C78" s="5"/>
      <c r="D78" s="5"/>
      <c r="E78" s="16"/>
      <c r="F78" s="5"/>
    </row>
    <row r="79" customFormat="false" ht="15" hidden="false" customHeight="false" outlineLevel="0" collapsed="false">
      <c r="A79" s="35"/>
      <c r="B79" s="5"/>
      <c r="C79" s="5"/>
      <c r="D79" s="5"/>
      <c r="E79" s="16"/>
      <c r="F79" s="5"/>
    </row>
    <row r="80" customFormat="false" ht="15" hidden="false" customHeight="false" outlineLevel="0" collapsed="false">
      <c r="A80" s="35"/>
      <c r="B80" s="5"/>
      <c r="C80" s="5"/>
      <c r="D80" s="5"/>
      <c r="E80" s="16"/>
      <c r="F80" s="5"/>
    </row>
    <row r="81" customFormat="false" ht="15" hidden="false" customHeight="false" outlineLevel="0" collapsed="false">
      <c r="A81" s="35"/>
      <c r="B81" s="5"/>
      <c r="C81" s="5"/>
      <c r="D81" s="5"/>
      <c r="E81" s="16"/>
      <c r="F81" s="5"/>
    </row>
    <row r="82" customFormat="false" ht="15" hidden="false" customHeight="false" outlineLevel="0" collapsed="false">
      <c r="A82" s="35"/>
      <c r="B82" s="5"/>
      <c r="C82" s="5"/>
      <c r="D82" s="5"/>
      <c r="E82" s="16"/>
      <c r="F82" s="5"/>
    </row>
    <row r="83" customFormat="false" ht="15" hidden="false" customHeight="false" outlineLevel="0" collapsed="false">
      <c r="A83" s="35"/>
      <c r="B83" s="5"/>
      <c r="C83" s="5"/>
      <c r="D83" s="5"/>
      <c r="E83" s="16"/>
      <c r="F83" s="5"/>
    </row>
    <row r="84" customFormat="false" ht="15" hidden="false" customHeight="false" outlineLevel="0" collapsed="false">
      <c r="A84" s="35"/>
      <c r="B84" s="5"/>
      <c r="C84" s="5"/>
      <c r="D84" s="5"/>
      <c r="E84" s="16"/>
      <c r="F84" s="5"/>
    </row>
    <row r="85" customFormat="false" ht="15" hidden="false" customHeight="false" outlineLevel="0" collapsed="false">
      <c r="A85" s="35"/>
      <c r="B85" s="5"/>
      <c r="C85" s="5"/>
      <c r="D85" s="5"/>
      <c r="E85" s="16"/>
      <c r="F85" s="5"/>
    </row>
    <row r="86" customFormat="false" ht="15" hidden="false" customHeight="false" outlineLevel="0" collapsed="false">
      <c r="A86" s="35"/>
      <c r="B86" s="5"/>
      <c r="C86" s="5"/>
      <c r="D86" s="5"/>
      <c r="E86" s="16"/>
      <c r="F86" s="5"/>
    </row>
    <row r="87" customFormat="false" ht="15" hidden="false" customHeight="false" outlineLevel="0" collapsed="false">
      <c r="A87" s="35"/>
      <c r="B87" s="5"/>
      <c r="C87" s="5"/>
      <c r="D87" s="5"/>
      <c r="E87" s="16"/>
      <c r="F87" s="5"/>
    </row>
    <row r="88" customFormat="false" ht="15" hidden="false" customHeight="false" outlineLevel="0" collapsed="false">
      <c r="A88" s="35"/>
      <c r="B88" s="5"/>
      <c r="C88" s="5"/>
      <c r="D88" s="5"/>
      <c r="E88" s="16"/>
      <c r="F88" s="5"/>
    </row>
    <row r="89" customFormat="false" ht="15" hidden="false" customHeight="false" outlineLevel="0" collapsed="false">
      <c r="A89" s="35"/>
      <c r="B89" s="5"/>
      <c r="C89" s="5"/>
      <c r="D89" s="5"/>
      <c r="E89" s="16"/>
      <c r="F89" s="5"/>
    </row>
    <row r="90" customFormat="false" ht="15" hidden="false" customHeight="false" outlineLevel="0" collapsed="false">
      <c r="A90" s="35"/>
      <c r="B90" s="5"/>
      <c r="C90" s="5"/>
      <c r="D90" s="5"/>
      <c r="E90" s="16"/>
      <c r="F90" s="5"/>
    </row>
    <row r="91" customFormat="false" ht="15" hidden="false" customHeight="false" outlineLevel="0" collapsed="false">
      <c r="A91" s="35"/>
      <c r="B91" s="5"/>
      <c r="C91" s="5"/>
      <c r="D91" s="5"/>
      <c r="E91" s="16"/>
      <c r="F91" s="5"/>
    </row>
    <row r="92" customFormat="false" ht="15" hidden="false" customHeight="false" outlineLevel="0" collapsed="false">
      <c r="A92" s="35"/>
      <c r="B92" s="5"/>
      <c r="C92" s="5"/>
      <c r="D92" s="5"/>
      <c r="E92" s="16"/>
      <c r="F92" s="5"/>
    </row>
    <row r="93" customFormat="false" ht="15" hidden="false" customHeight="false" outlineLevel="0" collapsed="false">
      <c r="A93" s="35"/>
      <c r="B93" s="5"/>
      <c r="C93" s="5"/>
      <c r="D93" s="5"/>
      <c r="E93" s="16"/>
      <c r="F93" s="5"/>
    </row>
    <row r="94" customFormat="false" ht="15" hidden="false" customHeight="false" outlineLevel="0" collapsed="false">
      <c r="A94" s="35"/>
      <c r="B94" s="5"/>
      <c r="C94" s="5"/>
      <c r="D94" s="5"/>
      <c r="E94" s="16"/>
      <c r="F94" s="5"/>
    </row>
    <row r="95" customFormat="false" ht="15" hidden="false" customHeight="false" outlineLevel="0" collapsed="false">
      <c r="A95" s="35"/>
      <c r="B95" s="5"/>
      <c r="C95" s="5"/>
      <c r="D95" s="5"/>
      <c r="E95" s="16"/>
      <c r="F95" s="5"/>
    </row>
    <row r="96" customFormat="false" ht="15" hidden="false" customHeight="false" outlineLevel="0" collapsed="false">
      <c r="A96" s="35"/>
      <c r="B96" s="5"/>
      <c r="C96" s="5"/>
      <c r="D96" s="5"/>
      <c r="E96" s="16"/>
      <c r="F96" s="5"/>
    </row>
    <row r="97" customFormat="false" ht="15" hidden="false" customHeight="false" outlineLevel="0" collapsed="false">
      <c r="A97" s="35"/>
      <c r="B97" s="5"/>
      <c r="C97" s="5"/>
      <c r="D97" s="5"/>
      <c r="E97" s="16"/>
      <c r="F97" s="5"/>
    </row>
    <row r="98" customFormat="false" ht="15" hidden="false" customHeight="false" outlineLevel="0" collapsed="false">
      <c r="A98" s="35"/>
      <c r="B98" s="5"/>
      <c r="C98" s="5"/>
      <c r="D98" s="5"/>
      <c r="E98" s="16"/>
      <c r="F98" s="5"/>
    </row>
    <row r="99" customFormat="false" ht="15" hidden="false" customHeight="false" outlineLevel="0" collapsed="false">
      <c r="A99" s="35"/>
      <c r="B99" s="5"/>
      <c r="C99" s="5"/>
      <c r="D99" s="5"/>
      <c r="E99" s="16"/>
      <c r="F99" s="5"/>
    </row>
    <row r="100" customFormat="false" ht="15" hidden="false" customHeight="false" outlineLevel="0" collapsed="false">
      <c r="A100" s="35"/>
      <c r="B100" s="5"/>
      <c r="C100" s="5"/>
      <c r="D100" s="5"/>
      <c r="E100" s="16"/>
      <c r="F100" s="5"/>
    </row>
    <row r="101" customFormat="false" ht="15" hidden="false" customHeight="false" outlineLevel="0" collapsed="false">
      <c r="A101" s="35"/>
      <c r="B101" s="5"/>
      <c r="C101" s="5"/>
      <c r="D101" s="5"/>
      <c r="E101" s="16"/>
      <c r="F101" s="5"/>
    </row>
    <row r="102" customFormat="false" ht="15" hidden="false" customHeight="false" outlineLevel="0" collapsed="false">
      <c r="A102" s="35"/>
      <c r="B102" s="5"/>
      <c r="C102" s="5"/>
      <c r="D102" s="5"/>
      <c r="E102" s="16"/>
      <c r="F102" s="5"/>
    </row>
    <row r="103" customFormat="false" ht="15" hidden="false" customHeight="false" outlineLevel="0" collapsed="false">
      <c r="A103" s="35"/>
      <c r="B103" s="5"/>
      <c r="C103" s="5"/>
      <c r="D103" s="5"/>
      <c r="E103" s="16"/>
      <c r="F103" s="5"/>
    </row>
    <row r="104" customFormat="false" ht="15" hidden="false" customHeight="false" outlineLevel="0" collapsed="false">
      <c r="A104" s="35"/>
      <c r="B104" s="5"/>
      <c r="C104" s="5"/>
      <c r="D104" s="5"/>
      <c r="E104" s="16"/>
      <c r="F104" s="5"/>
    </row>
    <row r="105" customFormat="false" ht="15" hidden="false" customHeight="false" outlineLevel="0" collapsed="false">
      <c r="A105" s="35"/>
      <c r="B105" s="5"/>
      <c r="C105" s="5"/>
      <c r="D105" s="5"/>
      <c r="E105" s="16"/>
      <c r="F105" s="5"/>
    </row>
    <row r="106" customFormat="false" ht="15" hidden="false" customHeight="false" outlineLevel="0" collapsed="false">
      <c r="A106" s="35"/>
      <c r="B106" s="5"/>
      <c r="C106" s="5"/>
      <c r="D106" s="5"/>
      <c r="E106" s="16"/>
      <c r="F106" s="5"/>
    </row>
    <row r="107" customFormat="false" ht="15" hidden="false" customHeight="false" outlineLevel="0" collapsed="false">
      <c r="A107" s="35"/>
      <c r="B107" s="5"/>
      <c r="C107" s="5"/>
      <c r="D107" s="5"/>
      <c r="E107" s="16"/>
      <c r="F107" s="5"/>
    </row>
    <row r="108" customFormat="false" ht="15" hidden="false" customHeight="false" outlineLevel="0" collapsed="false">
      <c r="A108" s="35"/>
      <c r="B108" s="5"/>
      <c r="C108" s="5"/>
      <c r="D108" s="5"/>
      <c r="E108" s="16"/>
      <c r="F108" s="5"/>
    </row>
    <row r="109" customFormat="false" ht="15" hidden="false" customHeight="false" outlineLevel="0" collapsed="false">
      <c r="A109" s="35"/>
      <c r="B109" s="5"/>
      <c r="C109" s="5"/>
      <c r="D109" s="5"/>
      <c r="E109" s="16"/>
      <c r="F109" s="5"/>
    </row>
    <row r="110" customFormat="false" ht="15" hidden="false" customHeight="false" outlineLevel="0" collapsed="false">
      <c r="A110" s="35"/>
      <c r="B110" s="5"/>
      <c r="C110" s="5"/>
      <c r="D110" s="5"/>
      <c r="E110" s="16"/>
      <c r="F110" s="5"/>
    </row>
    <row r="111" customFormat="false" ht="15" hidden="false" customHeight="false" outlineLevel="0" collapsed="false">
      <c r="A111" s="35"/>
      <c r="B111" s="5"/>
      <c r="C111" s="5"/>
      <c r="D111" s="5"/>
      <c r="E111" s="16"/>
      <c r="F111" s="5"/>
    </row>
    <row r="112" customFormat="false" ht="15" hidden="false" customHeight="false" outlineLevel="0" collapsed="false">
      <c r="A112" s="35"/>
      <c r="B112" s="5"/>
      <c r="C112" s="5"/>
      <c r="D112" s="5"/>
      <c r="E112" s="16"/>
      <c r="F112" s="5"/>
    </row>
    <row r="113" customFormat="false" ht="15" hidden="false" customHeight="false" outlineLevel="0" collapsed="false">
      <c r="A113" s="35"/>
      <c r="B113" s="5"/>
      <c r="C113" s="5"/>
      <c r="D113" s="5"/>
      <c r="E113" s="16"/>
      <c r="F113" s="5"/>
    </row>
    <row r="114" customFormat="false" ht="15" hidden="false" customHeight="false" outlineLevel="0" collapsed="false">
      <c r="A114" s="35"/>
      <c r="B114" s="5"/>
      <c r="C114" s="5"/>
      <c r="D114" s="5"/>
      <c r="E114" s="16"/>
      <c r="F114" s="5"/>
    </row>
    <row r="115" customFormat="false" ht="15" hidden="false" customHeight="false" outlineLevel="0" collapsed="false">
      <c r="A115" s="35"/>
      <c r="B115" s="5"/>
      <c r="C115" s="5"/>
      <c r="D115" s="5"/>
      <c r="E115" s="16"/>
      <c r="F115" s="5"/>
    </row>
    <row r="116" customFormat="false" ht="15" hidden="false" customHeight="false" outlineLevel="0" collapsed="false">
      <c r="A116" s="35"/>
      <c r="B116" s="5"/>
      <c r="C116" s="5"/>
      <c r="D116" s="5"/>
      <c r="E116" s="16"/>
      <c r="F116" s="5"/>
    </row>
    <row r="117" customFormat="false" ht="15" hidden="false" customHeight="false" outlineLevel="0" collapsed="false">
      <c r="A117" s="35"/>
      <c r="B117" s="5"/>
      <c r="C117" s="5"/>
      <c r="D117" s="5"/>
      <c r="E117" s="16"/>
      <c r="F117" s="5"/>
    </row>
    <row r="118" customFormat="false" ht="15" hidden="false" customHeight="false" outlineLevel="0" collapsed="false">
      <c r="A118" s="35"/>
      <c r="B118" s="5"/>
      <c r="C118" s="5"/>
      <c r="D118" s="5"/>
      <c r="E118" s="16"/>
      <c r="F118" s="5"/>
    </row>
    <row r="119" customFormat="false" ht="15" hidden="false" customHeight="false" outlineLevel="0" collapsed="false">
      <c r="A119" s="35"/>
      <c r="B119" s="5"/>
      <c r="C119" s="5"/>
      <c r="D119" s="5"/>
      <c r="E119" s="16"/>
      <c r="F119" s="5"/>
    </row>
    <row r="120" customFormat="false" ht="15" hidden="false" customHeight="false" outlineLevel="0" collapsed="false">
      <c r="A120" s="35"/>
      <c r="B120" s="5"/>
      <c r="C120" s="5"/>
      <c r="D120" s="5"/>
      <c r="E120" s="16"/>
      <c r="F120" s="5"/>
    </row>
    <row r="121" customFormat="false" ht="15" hidden="false" customHeight="false" outlineLevel="0" collapsed="false">
      <c r="A121" s="35"/>
      <c r="B121" s="5"/>
      <c r="C121" s="5"/>
      <c r="D121" s="5"/>
      <c r="E121" s="16"/>
      <c r="F121" s="5"/>
    </row>
    <row r="122" customFormat="false" ht="15" hidden="false" customHeight="false" outlineLevel="0" collapsed="false">
      <c r="A122" s="35"/>
      <c r="B122" s="5"/>
      <c r="C122" s="5"/>
      <c r="D122" s="5"/>
      <c r="E122" s="16"/>
      <c r="F122" s="5"/>
    </row>
    <row r="123" customFormat="false" ht="15" hidden="false" customHeight="false" outlineLevel="0" collapsed="false">
      <c r="A123" s="35"/>
      <c r="B123" s="5"/>
      <c r="C123" s="5"/>
      <c r="D123" s="5"/>
      <c r="E123" s="16"/>
      <c r="F123" s="5"/>
    </row>
    <row r="124" customFormat="false" ht="15" hidden="false" customHeight="false" outlineLevel="0" collapsed="false">
      <c r="A124" s="35"/>
      <c r="B124" s="5"/>
      <c r="C124" s="5"/>
      <c r="D124" s="5"/>
      <c r="E124" s="16"/>
      <c r="F124" s="5"/>
    </row>
    <row r="125" customFormat="false" ht="15" hidden="false" customHeight="false" outlineLevel="0" collapsed="false">
      <c r="A125" s="35"/>
      <c r="B125" s="5"/>
      <c r="C125" s="5"/>
      <c r="D125" s="5"/>
      <c r="E125" s="16"/>
      <c r="F125" s="5"/>
    </row>
    <row r="126" customFormat="false" ht="15" hidden="false" customHeight="false" outlineLevel="0" collapsed="false">
      <c r="A126" s="35"/>
      <c r="B126" s="5"/>
      <c r="C126" s="5"/>
      <c r="D126" s="5"/>
      <c r="E126" s="16"/>
      <c r="F126" s="5"/>
    </row>
    <row r="127" customFormat="false" ht="15" hidden="false" customHeight="false" outlineLevel="0" collapsed="false">
      <c r="A127" s="35"/>
      <c r="B127" s="5"/>
      <c r="C127" s="5"/>
      <c r="D127" s="5"/>
      <c r="E127" s="16"/>
      <c r="F127" s="5"/>
    </row>
    <row r="128" customFormat="false" ht="15" hidden="false" customHeight="false" outlineLevel="0" collapsed="false">
      <c r="A128" s="35"/>
      <c r="B128" s="5"/>
      <c r="C128" s="5"/>
      <c r="D128" s="5"/>
      <c r="E128" s="16"/>
      <c r="F128" s="5"/>
    </row>
    <row r="129" customFormat="false" ht="15" hidden="false" customHeight="false" outlineLevel="0" collapsed="false">
      <c r="A129" s="35"/>
      <c r="B129" s="5"/>
      <c r="C129" s="5"/>
      <c r="D129" s="5"/>
      <c r="E129" s="16"/>
      <c r="F129" s="5"/>
    </row>
    <row r="130" customFormat="false" ht="15" hidden="false" customHeight="false" outlineLevel="0" collapsed="false">
      <c r="A130" s="35"/>
      <c r="B130" s="5"/>
      <c r="C130" s="5"/>
      <c r="D130" s="5"/>
      <c r="E130" s="16"/>
      <c r="F130" s="5"/>
    </row>
    <row r="131" customFormat="false" ht="15" hidden="false" customHeight="false" outlineLevel="0" collapsed="false">
      <c r="A131" s="35"/>
      <c r="B131" s="5"/>
      <c r="C131" s="5"/>
      <c r="D131" s="5"/>
      <c r="E131" s="16"/>
      <c r="F131" s="5"/>
    </row>
    <row r="132" customFormat="false" ht="15" hidden="false" customHeight="false" outlineLevel="0" collapsed="false">
      <c r="A132" s="35"/>
      <c r="B132" s="5"/>
      <c r="C132" s="5"/>
      <c r="D132" s="5"/>
      <c r="E132" s="16"/>
      <c r="F132" s="5"/>
    </row>
    <row r="133" customFormat="false" ht="15" hidden="false" customHeight="false" outlineLevel="0" collapsed="false">
      <c r="A133" s="35"/>
      <c r="B133" s="5"/>
      <c r="C133" s="5"/>
      <c r="D133" s="5"/>
      <c r="E133" s="16"/>
      <c r="F133" s="5"/>
    </row>
    <row r="134" customFormat="false" ht="15" hidden="false" customHeight="false" outlineLevel="0" collapsed="false">
      <c r="A134" s="35"/>
      <c r="B134" s="5"/>
      <c r="C134" s="5"/>
      <c r="D134" s="5"/>
      <c r="E134" s="16"/>
      <c r="F134" s="5"/>
    </row>
    <row r="135" customFormat="false" ht="15" hidden="false" customHeight="false" outlineLevel="0" collapsed="false">
      <c r="A135" s="35"/>
      <c r="B135" s="5"/>
      <c r="C135" s="5"/>
      <c r="D135" s="5"/>
      <c r="E135" s="16"/>
      <c r="F135" s="5"/>
    </row>
    <row r="136" customFormat="false" ht="15" hidden="false" customHeight="false" outlineLevel="0" collapsed="false">
      <c r="A136" s="35"/>
      <c r="B136" s="5"/>
      <c r="C136" s="5"/>
      <c r="D136" s="5"/>
      <c r="E136" s="16"/>
      <c r="F136" s="5"/>
    </row>
    <row r="137" customFormat="false" ht="15" hidden="false" customHeight="false" outlineLevel="0" collapsed="false">
      <c r="A137" s="35"/>
      <c r="B137" s="5"/>
      <c r="C137" s="5"/>
      <c r="D137" s="5"/>
      <c r="E137" s="16"/>
      <c r="F137" s="5"/>
    </row>
    <row r="138" customFormat="false" ht="15" hidden="false" customHeight="false" outlineLevel="0" collapsed="false">
      <c r="A138" s="35"/>
      <c r="B138" s="5"/>
      <c r="C138" s="5"/>
      <c r="D138" s="5"/>
      <c r="E138" s="16"/>
      <c r="F138" s="5"/>
    </row>
    <row r="139" customFormat="false" ht="15" hidden="false" customHeight="false" outlineLevel="0" collapsed="false">
      <c r="A139" s="35"/>
      <c r="B139" s="5"/>
      <c r="C139" s="5"/>
      <c r="D139" s="5"/>
      <c r="E139" s="16"/>
      <c r="F139" s="5"/>
    </row>
    <row r="140" customFormat="false" ht="15" hidden="false" customHeight="false" outlineLevel="0" collapsed="false">
      <c r="A140" s="35"/>
      <c r="B140" s="5"/>
      <c r="C140" s="5"/>
      <c r="D140" s="5"/>
      <c r="E140" s="16"/>
      <c r="F140" s="5"/>
    </row>
    <row r="141" customFormat="false" ht="15" hidden="false" customHeight="false" outlineLevel="0" collapsed="false">
      <c r="A141" s="35"/>
      <c r="B141" s="5"/>
      <c r="C141" s="5"/>
      <c r="D141" s="5"/>
      <c r="E141" s="16"/>
      <c r="F141" s="5"/>
    </row>
    <row r="142" customFormat="false" ht="15" hidden="false" customHeight="false" outlineLevel="0" collapsed="false">
      <c r="A142" s="35"/>
      <c r="B142" s="5"/>
      <c r="C142" s="5"/>
      <c r="D142" s="5"/>
      <c r="E142" s="16"/>
      <c r="F142" s="5"/>
    </row>
    <row r="143" customFormat="false" ht="15" hidden="false" customHeight="false" outlineLevel="0" collapsed="false">
      <c r="A143" s="35"/>
      <c r="B143" s="5"/>
      <c r="C143" s="5"/>
      <c r="D143" s="5"/>
      <c r="E143" s="16"/>
      <c r="F143" s="5"/>
    </row>
    <row r="144" customFormat="false" ht="15" hidden="false" customHeight="false" outlineLevel="0" collapsed="false">
      <c r="A144" s="35"/>
      <c r="B144" s="5"/>
      <c r="C144" s="5"/>
      <c r="D144" s="5"/>
      <c r="E144" s="16"/>
      <c r="F144" s="5"/>
    </row>
    <row r="145" customFormat="false" ht="15" hidden="false" customHeight="false" outlineLevel="0" collapsed="false">
      <c r="A145" s="35"/>
      <c r="B145" s="5"/>
      <c r="C145" s="5"/>
      <c r="D145" s="5"/>
      <c r="E145" s="16"/>
      <c r="F145" s="5"/>
    </row>
    <row r="146" customFormat="false" ht="15" hidden="false" customHeight="false" outlineLevel="0" collapsed="false">
      <c r="A146" s="35"/>
      <c r="B146" s="5"/>
      <c r="C146" s="5"/>
      <c r="D146" s="5"/>
      <c r="E146" s="16"/>
      <c r="F146" s="5"/>
    </row>
    <row r="147" customFormat="false" ht="15" hidden="false" customHeight="false" outlineLevel="0" collapsed="false">
      <c r="A147" s="35"/>
      <c r="B147" s="5"/>
      <c r="C147" s="5"/>
      <c r="D147" s="5"/>
      <c r="E147" s="16"/>
      <c r="F147" s="5"/>
    </row>
    <row r="148" customFormat="false" ht="15" hidden="false" customHeight="false" outlineLevel="0" collapsed="false">
      <c r="A148" s="35"/>
      <c r="B148" s="5"/>
      <c r="C148" s="5"/>
      <c r="D148" s="5"/>
      <c r="E148" s="16"/>
      <c r="F148" s="5"/>
    </row>
    <row r="149" customFormat="false" ht="15" hidden="false" customHeight="false" outlineLevel="0" collapsed="false">
      <c r="A149" s="35"/>
      <c r="B149" s="5"/>
      <c r="C149" s="5"/>
      <c r="D149" s="5"/>
      <c r="E149" s="16"/>
      <c r="F149" s="5"/>
    </row>
    <row r="150" customFormat="false" ht="15" hidden="false" customHeight="false" outlineLevel="0" collapsed="false">
      <c r="A150" s="35"/>
      <c r="B150" s="5"/>
      <c r="C150" s="5"/>
      <c r="D150" s="5"/>
      <c r="E150" s="16"/>
      <c r="F150" s="5"/>
    </row>
    <row r="151" customFormat="false" ht="15" hidden="false" customHeight="false" outlineLevel="0" collapsed="false">
      <c r="A151" s="35"/>
      <c r="B151" s="5"/>
      <c r="C151" s="5"/>
      <c r="D151" s="5"/>
      <c r="E151" s="16"/>
      <c r="F151" s="5"/>
    </row>
    <row r="152" customFormat="false" ht="15" hidden="false" customHeight="false" outlineLevel="0" collapsed="false">
      <c r="A152" s="35"/>
      <c r="B152" s="5"/>
      <c r="C152" s="5"/>
      <c r="D152" s="5"/>
      <c r="E152" s="16"/>
      <c r="F152" s="5"/>
    </row>
    <row r="153" customFormat="false" ht="15" hidden="false" customHeight="false" outlineLevel="0" collapsed="false">
      <c r="A153" s="35"/>
      <c r="B153" s="5"/>
      <c r="C153" s="5"/>
      <c r="D153" s="5"/>
      <c r="E153" s="16"/>
      <c r="F153" s="5"/>
    </row>
    <row r="154" customFormat="false" ht="15" hidden="false" customHeight="false" outlineLevel="0" collapsed="false">
      <c r="A154" s="35"/>
      <c r="B154" s="5"/>
      <c r="C154" s="5"/>
      <c r="D154" s="5"/>
      <c r="E154" s="16"/>
      <c r="F154" s="5"/>
    </row>
    <row r="155" customFormat="false" ht="15" hidden="false" customHeight="false" outlineLevel="0" collapsed="false">
      <c r="A155" s="35"/>
      <c r="B155" s="5"/>
      <c r="C155" s="5"/>
      <c r="D155" s="5"/>
      <c r="E155" s="16"/>
      <c r="F155" s="5"/>
    </row>
    <row r="156" customFormat="false" ht="15" hidden="false" customHeight="false" outlineLevel="0" collapsed="false">
      <c r="A156" s="35"/>
      <c r="B156" s="5"/>
      <c r="C156" s="5"/>
      <c r="D156" s="5"/>
      <c r="E156" s="16"/>
      <c r="F156" s="5"/>
    </row>
    <row r="157" customFormat="false" ht="15" hidden="false" customHeight="false" outlineLevel="0" collapsed="false">
      <c r="A157" s="35"/>
      <c r="B157" s="5"/>
      <c r="C157" s="5"/>
      <c r="D157" s="5"/>
      <c r="E157" s="16"/>
      <c r="F157" s="5"/>
    </row>
    <row r="158" customFormat="false" ht="15" hidden="false" customHeight="false" outlineLevel="0" collapsed="false">
      <c r="A158" s="35"/>
      <c r="B158" s="5"/>
      <c r="C158" s="5"/>
      <c r="D158" s="5"/>
      <c r="E158" s="16"/>
      <c r="F158" s="5"/>
    </row>
    <row r="159" customFormat="false" ht="15" hidden="false" customHeight="false" outlineLevel="0" collapsed="false">
      <c r="A159" s="35"/>
      <c r="B159" s="5"/>
      <c r="C159" s="5"/>
      <c r="D159" s="5"/>
      <c r="E159" s="16"/>
      <c r="F159" s="5"/>
    </row>
    <row r="160" customFormat="false" ht="15" hidden="false" customHeight="false" outlineLevel="0" collapsed="false">
      <c r="A160" s="35"/>
      <c r="B160" s="5"/>
      <c r="C160" s="5"/>
      <c r="D160" s="5"/>
      <c r="E160" s="16"/>
      <c r="F160" s="5"/>
    </row>
    <row r="161" customFormat="false" ht="15" hidden="false" customHeight="false" outlineLevel="0" collapsed="false">
      <c r="A161" s="35"/>
      <c r="B161" s="5"/>
      <c r="C161" s="5"/>
      <c r="D161" s="5"/>
      <c r="E161" s="16"/>
      <c r="F161" s="5"/>
    </row>
    <row r="162" customFormat="false" ht="15" hidden="false" customHeight="false" outlineLevel="0" collapsed="false">
      <c r="A162" s="35"/>
      <c r="B162" s="5"/>
      <c r="C162" s="5"/>
      <c r="D162" s="5"/>
      <c r="E162" s="16"/>
      <c r="F162" s="5"/>
    </row>
    <row r="163" customFormat="false" ht="15" hidden="false" customHeight="false" outlineLevel="0" collapsed="false">
      <c r="A163" s="35"/>
      <c r="B163" s="5"/>
      <c r="C163" s="5"/>
      <c r="D163" s="5"/>
      <c r="E163" s="16"/>
      <c r="F163" s="5"/>
    </row>
    <row r="164" customFormat="false" ht="15" hidden="false" customHeight="false" outlineLevel="0" collapsed="false">
      <c r="A164" s="35"/>
      <c r="B164" s="5"/>
      <c r="C164" s="5"/>
      <c r="D164" s="5"/>
      <c r="E164" s="16"/>
      <c r="F164" s="5"/>
    </row>
    <row r="165" customFormat="false" ht="15" hidden="false" customHeight="false" outlineLevel="0" collapsed="false">
      <c r="A165" s="35"/>
      <c r="B165" s="5"/>
      <c r="C165" s="5"/>
      <c r="D165" s="5"/>
      <c r="E165" s="16"/>
      <c r="F165" s="5"/>
    </row>
    <row r="166" customFormat="false" ht="15" hidden="false" customHeight="false" outlineLevel="0" collapsed="false">
      <c r="A166" s="35"/>
      <c r="B166" s="5"/>
      <c r="C166" s="5"/>
      <c r="D166" s="5"/>
      <c r="E166" s="16"/>
      <c r="F166" s="5"/>
    </row>
    <row r="167" customFormat="false" ht="15" hidden="false" customHeight="false" outlineLevel="0" collapsed="false">
      <c r="A167" s="35"/>
      <c r="B167" s="5"/>
      <c r="C167" s="5"/>
      <c r="D167" s="5"/>
      <c r="E167" s="16"/>
      <c r="F167" s="5"/>
    </row>
    <row r="168" customFormat="false" ht="15" hidden="false" customHeight="false" outlineLevel="0" collapsed="false">
      <c r="A168" s="35"/>
      <c r="B168" s="5"/>
      <c r="C168" s="5"/>
      <c r="D168" s="5"/>
      <c r="E168" s="16"/>
      <c r="F168" s="5"/>
    </row>
    <row r="169" customFormat="false" ht="15" hidden="false" customHeight="false" outlineLevel="0" collapsed="false">
      <c r="A169" s="35"/>
      <c r="B169" s="5"/>
      <c r="C169" s="5"/>
      <c r="D169" s="5"/>
      <c r="E169" s="16"/>
      <c r="F169" s="5"/>
    </row>
    <row r="170" customFormat="false" ht="15" hidden="false" customHeight="false" outlineLevel="0" collapsed="false">
      <c r="A170" s="35"/>
      <c r="B170" s="5"/>
      <c r="C170" s="5"/>
      <c r="D170" s="5"/>
      <c r="E170" s="16"/>
      <c r="F170" s="5"/>
    </row>
    <row r="171" customFormat="false" ht="15" hidden="false" customHeight="false" outlineLevel="0" collapsed="false">
      <c r="A171" s="35"/>
      <c r="B171" s="5"/>
      <c r="C171" s="5"/>
      <c r="D171" s="5"/>
      <c r="E171" s="16"/>
      <c r="F171" s="5"/>
    </row>
    <row r="172" customFormat="false" ht="15" hidden="false" customHeight="false" outlineLevel="0" collapsed="false">
      <c r="A172" s="35"/>
      <c r="B172" s="5"/>
      <c r="C172" s="5"/>
      <c r="D172" s="5"/>
      <c r="E172" s="16"/>
      <c r="F172" s="5"/>
    </row>
    <row r="173" customFormat="false" ht="15" hidden="false" customHeight="false" outlineLevel="0" collapsed="false">
      <c r="A173" s="35"/>
      <c r="B173" s="5"/>
      <c r="C173" s="5"/>
      <c r="D173" s="5"/>
      <c r="E173" s="16"/>
      <c r="F173" s="5"/>
    </row>
    <row r="174" customFormat="false" ht="15" hidden="false" customHeight="false" outlineLevel="0" collapsed="false">
      <c r="A174" s="35"/>
      <c r="B174" s="5"/>
      <c r="C174" s="5"/>
      <c r="D174" s="5"/>
      <c r="E174" s="16"/>
      <c r="F174" s="5"/>
    </row>
    <row r="175" customFormat="false" ht="15" hidden="false" customHeight="false" outlineLevel="0" collapsed="false">
      <c r="A175" s="35"/>
      <c r="B175" s="5"/>
      <c r="C175" s="5"/>
      <c r="D175" s="5"/>
      <c r="E175" s="16"/>
      <c r="F175" s="5"/>
    </row>
    <row r="176" customFormat="false" ht="15" hidden="false" customHeight="false" outlineLevel="0" collapsed="false">
      <c r="A176" s="35"/>
      <c r="B176" s="5"/>
      <c r="C176" s="5"/>
      <c r="D176" s="5"/>
      <c r="E176" s="16"/>
      <c r="F176" s="5"/>
    </row>
    <row r="177" customFormat="false" ht="15" hidden="false" customHeight="false" outlineLevel="0" collapsed="false">
      <c r="A177" s="35"/>
      <c r="B177" s="5"/>
      <c r="C177" s="5"/>
      <c r="D177" s="5"/>
      <c r="E177" s="16"/>
      <c r="F177" s="5"/>
    </row>
    <row r="178" customFormat="false" ht="15" hidden="false" customHeight="false" outlineLevel="0" collapsed="false">
      <c r="A178" s="35"/>
      <c r="B178" s="5"/>
      <c r="C178" s="5"/>
      <c r="D178" s="5"/>
      <c r="E178" s="16"/>
      <c r="F178" s="5"/>
    </row>
    <row r="179" customFormat="false" ht="15" hidden="false" customHeight="false" outlineLevel="0" collapsed="false">
      <c r="A179" s="35"/>
      <c r="B179" s="5"/>
      <c r="C179" s="5"/>
      <c r="D179" s="5"/>
      <c r="E179" s="16"/>
      <c r="F179" s="5"/>
    </row>
    <row r="180" customFormat="false" ht="15" hidden="false" customHeight="false" outlineLevel="0" collapsed="false">
      <c r="A180" s="35"/>
      <c r="B180" s="5"/>
      <c r="C180" s="5"/>
      <c r="D180" s="5"/>
      <c r="E180" s="16"/>
      <c r="F180" s="5"/>
    </row>
    <row r="181" customFormat="false" ht="15" hidden="false" customHeight="false" outlineLevel="0" collapsed="false">
      <c r="A181" s="35"/>
      <c r="B181" s="5"/>
      <c r="C181" s="5"/>
      <c r="D181" s="5"/>
      <c r="E181" s="16"/>
      <c r="F181" s="5"/>
    </row>
    <row r="182" customFormat="false" ht="15" hidden="false" customHeight="false" outlineLevel="0" collapsed="false">
      <c r="A182" s="35"/>
      <c r="B182" s="5"/>
      <c r="C182" s="5"/>
      <c r="D182" s="5"/>
      <c r="E182" s="16"/>
      <c r="F182" s="5"/>
    </row>
    <row r="183" customFormat="false" ht="15" hidden="false" customHeight="false" outlineLevel="0" collapsed="false">
      <c r="A183" s="35"/>
      <c r="B183" s="5"/>
      <c r="C183" s="5"/>
      <c r="D183" s="5"/>
      <c r="E183" s="16"/>
      <c r="F183" s="5"/>
    </row>
    <row r="184" customFormat="false" ht="15" hidden="false" customHeight="false" outlineLevel="0" collapsed="false">
      <c r="A184" s="35"/>
      <c r="B184" s="5"/>
      <c r="C184" s="5"/>
      <c r="D184" s="5"/>
      <c r="E184" s="16"/>
      <c r="F184" s="5"/>
    </row>
    <row r="185" customFormat="false" ht="15" hidden="false" customHeight="false" outlineLevel="0" collapsed="false">
      <c r="A185" s="35"/>
      <c r="B185" s="5"/>
      <c r="C185" s="5"/>
      <c r="D185" s="5"/>
      <c r="E185" s="16"/>
      <c r="F185" s="5"/>
    </row>
    <row r="186" customFormat="false" ht="15" hidden="false" customHeight="false" outlineLevel="0" collapsed="false">
      <c r="A186" s="35"/>
      <c r="B186" s="5"/>
      <c r="C186" s="5"/>
      <c r="D186" s="5"/>
      <c r="E186" s="16"/>
      <c r="F186" s="5"/>
    </row>
    <row r="187" customFormat="false" ht="15" hidden="false" customHeight="false" outlineLevel="0" collapsed="false">
      <c r="A187" s="35"/>
      <c r="B187" s="5"/>
      <c r="C187" s="5"/>
      <c r="D187" s="5"/>
      <c r="E187" s="16"/>
      <c r="F187" s="5"/>
    </row>
    <row r="188" customFormat="false" ht="15" hidden="false" customHeight="false" outlineLevel="0" collapsed="false">
      <c r="A188" s="35"/>
      <c r="B188" s="5"/>
      <c r="C188" s="5"/>
      <c r="D188" s="5"/>
      <c r="E188" s="16"/>
      <c r="F188" s="5"/>
    </row>
    <row r="189" customFormat="false" ht="15" hidden="false" customHeight="false" outlineLevel="0" collapsed="false">
      <c r="A189" s="35"/>
      <c r="B189" s="5"/>
      <c r="C189" s="5"/>
      <c r="D189" s="5"/>
      <c r="E189" s="16"/>
      <c r="F189" s="5"/>
    </row>
    <row r="190" customFormat="false" ht="15" hidden="false" customHeight="false" outlineLevel="0" collapsed="false">
      <c r="A190" s="35"/>
      <c r="B190" s="5"/>
      <c r="C190" s="5"/>
      <c r="D190" s="5"/>
      <c r="E190" s="16"/>
      <c r="F190" s="5"/>
    </row>
    <row r="191" customFormat="false" ht="15" hidden="false" customHeight="false" outlineLevel="0" collapsed="false">
      <c r="A191" s="35"/>
      <c r="B191" s="5"/>
      <c r="C191" s="5"/>
      <c r="D191" s="5"/>
      <c r="E191" s="16"/>
      <c r="F191" s="5"/>
    </row>
    <row r="192" customFormat="false" ht="15" hidden="false" customHeight="false" outlineLevel="0" collapsed="false">
      <c r="A192" s="35"/>
      <c r="B192" s="5"/>
      <c r="C192" s="5"/>
      <c r="D192" s="5"/>
      <c r="E192" s="16"/>
      <c r="F192" s="5"/>
    </row>
    <row r="193" customFormat="false" ht="15" hidden="false" customHeight="false" outlineLevel="0" collapsed="false">
      <c r="A193" s="35"/>
      <c r="B193" s="5"/>
      <c r="C193" s="5"/>
      <c r="D193" s="5"/>
      <c r="E193" s="16"/>
      <c r="F193" s="5"/>
    </row>
    <row r="194" customFormat="false" ht="15" hidden="false" customHeight="false" outlineLevel="0" collapsed="false">
      <c r="A194" s="35"/>
      <c r="B194" s="5"/>
      <c r="C194" s="5"/>
      <c r="D194" s="5"/>
      <c r="E194" s="16"/>
      <c r="F194" s="5"/>
    </row>
    <row r="195" customFormat="false" ht="15" hidden="false" customHeight="false" outlineLevel="0" collapsed="false">
      <c r="A195" s="35"/>
      <c r="B195" s="5"/>
      <c r="C195" s="5"/>
      <c r="D195" s="5"/>
      <c r="E195" s="16"/>
      <c r="F195" s="5"/>
    </row>
    <row r="196" customFormat="false" ht="15" hidden="false" customHeight="false" outlineLevel="0" collapsed="false">
      <c r="A196" s="35"/>
      <c r="B196" s="5"/>
      <c r="C196" s="5"/>
      <c r="D196" s="5"/>
      <c r="E196" s="16"/>
      <c r="F196" s="5"/>
    </row>
    <row r="197" customFormat="false" ht="15" hidden="false" customHeight="false" outlineLevel="0" collapsed="false">
      <c r="A197" s="35"/>
      <c r="B197" s="5"/>
      <c r="C197" s="5"/>
      <c r="D197" s="5"/>
      <c r="E197" s="16"/>
      <c r="F197" s="5"/>
    </row>
    <row r="198" customFormat="false" ht="15" hidden="false" customHeight="false" outlineLevel="0" collapsed="false">
      <c r="A198" s="35"/>
      <c r="B198" s="5"/>
      <c r="C198" s="5"/>
      <c r="D198" s="5"/>
      <c r="E198" s="16"/>
      <c r="F198" s="5"/>
    </row>
    <row r="199" customFormat="false" ht="15" hidden="false" customHeight="false" outlineLevel="0" collapsed="false">
      <c r="A199" s="35"/>
      <c r="B199" s="5"/>
      <c r="C199" s="5"/>
      <c r="D199" s="5"/>
      <c r="E199" s="16"/>
      <c r="F199" s="5"/>
    </row>
    <row r="200" customFormat="false" ht="15" hidden="false" customHeight="false" outlineLevel="0" collapsed="false">
      <c r="A200" s="35"/>
      <c r="B200" s="5"/>
      <c r="C200" s="5"/>
      <c r="D200" s="5"/>
      <c r="E200" s="16"/>
      <c r="F200" s="5"/>
    </row>
    <row r="201" customFormat="false" ht="15" hidden="false" customHeight="false" outlineLevel="0" collapsed="false">
      <c r="A201" s="35"/>
      <c r="B201" s="5"/>
      <c r="C201" s="5"/>
      <c r="D201" s="5"/>
      <c r="E201" s="16"/>
      <c r="F201" s="5"/>
    </row>
    <row r="202" customFormat="false" ht="15" hidden="false" customHeight="false" outlineLevel="0" collapsed="false">
      <c r="A202" s="35"/>
      <c r="B202" s="5"/>
      <c r="C202" s="5"/>
      <c r="D202" s="5"/>
      <c r="E202" s="16"/>
      <c r="F202" s="5"/>
    </row>
    <row r="203" customFormat="false" ht="15" hidden="false" customHeight="false" outlineLevel="0" collapsed="false">
      <c r="A203" s="35"/>
      <c r="B203" s="5"/>
      <c r="C203" s="5"/>
      <c r="D203" s="5"/>
      <c r="E203" s="16"/>
      <c r="F203" s="5"/>
    </row>
  </sheetData>
  <mergeCells count="2">
    <mergeCell ref="A1:F1"/>
    <mergeCell ref="A2:F2"/>
  </mergeCells>
  <dataValidations count="201">
    <dataValidation allowBlank="true" errorStyle="stop" operator="between" showDropDown="false" showErrorMessage="false" showInputMessage="false" sqref="B4:B203" type="list">
      <formula1>GroupList</formula1>
      <formula2>0</formula2>
    </dataValidation>
    <dataValidation allowBlank="true" errorStyle="stop" operator="between" showDropDown="false" showErrorMessage="false" showInputMessage="false" sqref="C4" type="list">
      <formula1>INDIRECT("Sub_"&amp;SUBSTITUTE($B4," ","_"))</formula1>
      <formula2>0</formula2>
    </dataValidation>
    <dataValidation allowBlank="true" errorStyle="stop" operator="between" showDropDown="false" showErrorMessage="false" showInputMessage="false" sqref="C5" type="list">
      <formula1>INDIRECT("Sub_"&amp;SUBSTITUTE($B5," ","_"))</formula1>
      <formula2>0</formula2>
    </dataValidation>
    <dataValidation allowBlank="true" errorStyle="stop" operator="between" showDropDown="false" showErrorMessage="false" showInputMessage="false" sqref="C6" type="list">
      <formula1>INDIRECT("Sub_"&amp;SUBSTITUTE($B6," ","_"))</formula1>
      <formula2>0</formula2>
    </dataValidation>
    <dataValidation allowBlank="true" errorStyle="stop" operator="between" showDropDown="false" showErrorMessage="false" showInputMessage="false" sqref="C7" type="list">
      <formula1>INDIRECT("Sub_"&amp;SUBSTITUTE($B7," ","_"))</formula1>
      <formula2>0</formula2>
    </dataValidation>
    <dataValidation allowBlank="true" errorStyle="stop" operator="between" showDropDown="false" showErrorMessage="false" showInputMessage="false" sqref="C8" type="list">
      <formula1>INDIRECT("Sub_"&amp;SUBSTITUTE($B8," ","_"))</formula1>
      <formula2>0</formula2>
    </dataValidation>
    <dataValidation allowBlank="true" errorStyle="stop" operator="between" showDropDown="false" showErrorMessage="false" showInputMessage="false" sqref="C9" type="list">
      <formula1>INDIRECT("Sub_"&amp;SUBSTITUTE($B9," ","_"))</formula1>
      <formula2>0</formula2>
    </dataValidation>
    <dataValidation allowBlank="true" errorStyle="stop" operator="between" showDropDown="false" showErrorMessage="false" showInputMessage="false" sqref="C10" type="list">
      <formula1>INDIRECT("Sub_"&amp;SUBSTITUTE($B10," ","_"))</formula1>
      <formula2>0</formula2>
    </dataValidation>
    <dataValidation allowBlank="true" errorStyle="stop" operator="between" showDropDown="false" showErrorMessage="false" showInputMessage="false" sqref="C11" type="list">
      <formula1>INDIRECT("Sub_"&amp;SUBSTITUTE($B11," ","_"))</formula1>
      <formula2>0</formula2>
    </dataValidation>
    <dataValidation allowBlank="true" errorStyle="stop" operator="between" showDropDown="false" showErrorMessage="false" showInputMessage="false" sqref="C12" type="list">
      <formula1>INDIRECT("Sub_"&amp;SUBSTITUTE($B12," ","_"))</formula1>
      <formula2>0</formula2>
    </dataValidation>
    <dataValidation allowBlank="true" errorStyle="stop" operator="between" showDropDown="false" showErrorMessage="false" showInputMessage="false" sqref="C13" type="list">
      <formula1>INDIRECT("Sub_"&amp;SUBSTITUTE($B13," ","_"))</formula1>
      <formula2>0</formula2>
    </dataValidation>
    <dataValidation allowBlank="true" errorStyle="stop" operator="between" showDropDown="false" showErrorMessage="false" showInputMessage="false" sqref="C14" type="list">
      <formula1>INDIRECT("Sub_"&amp;SUBSTITUTE($B14," ","_"))</formula1>
      <formula2>0</formula2>
    </dataValidation>
    <dataValidation allowBlank="true" errorStyle="stop" operator="between" showDropDown="false" showErrorMessage="false" showInputMessage="false" sqref="C15" type="list">
      <formula1>INDIRECT("Sub_"&amp;SUBSTITUTE($B15," ","_"))</formula1>
      <formula2>0</formula2>
    </dataValidation>
    <dataValidation allowBlank="true" errorStyle="stop" operator="between" showDropDown="false" showErrorMessage="false" showInputMessage="false" sqref="C16" type="list">
      <formula1>INDIRECT("Sub_"&amp;SUBSTITUTE($B16," ","_"))</formula1>
      <formula2>0</formula2>
    </dataValidation>
    <dataValidation allowBlank="true" errorStyle="stop" operator="between" showDropDown="false" showErrorMessage="false" showInputMessage="false" sqref="C17" type="list">
      <formula1>INDIRECT("Sub_"&amp;SUBSTITUTE($B17," ","_"))</formula1>
      <formula2>0</formula2>
    </dataValidation>
    <dataValidation allowBlank="true" errorStyle="stop" operator="between" showDropDown="false" showErrorMessage="false" showInputMessage="false" sqref="C18" type="list">
      <formula1>INDIRECT("Sub_"&amp;SUBSTITUTE($B18," ","_"))</formula1>
      <formula2>0</formula2>
    </dataValidation>
    <dataValidation allowBlank="true" errorStyle="stop" operator="between" showDropDown="false" showErrorMessage="false" showInputMessage="false" sqref="C19" type="list">
      <formula1>INDIRECT("Sub_"&amp;SUBSTITUTE($B19," ","_"))</formula1>
      <formula2>0</formula2>
    </dataValidation>
    <dataValidation allowBlank="true" errorStyle="stop" operator="between" showDropDown="false" showErrorMessage="false" showInputMessage="false" sqref="C20" type="list">
      <formula1>INDIRECT("Sub_"&amp;SUBSTITUTE($B20," ","_"))</formula1>
      <formula2>0</formula2>
    </dataValidation>
    <dataValidation allowBlank="true" errorStyle="stop" operator="between" showDropDown="false" showErrorMessage="false" showInputMessage="false" sqref="C21" type="list">
      <formula1>INDIRECT("Sub_"&amp;SUBSTITUTE($B21," ","_"))</formula1>
      <formula2>0</formula2>
    </dataValidation>
    <dataValidation allowBlank="true" errorStyle="stop" operator="between" showDropDown="false" showErrorMessage="false" showInputMessage="false" sqref="C22" type="list">
      <formula1>INDIRECT("Sub_"&amp;SUBSTITUTE($B22," ","_"))</formula1>
      <formula2>0</formula2>
    </dataValidation>
    <dataValidation allowBlank="true" errorStyle="stop" operator="between" showDropDown="false" showErrorMessage="false" showInputMessage="false" sqref="C23" type="list">
      <formula1>INDIRECT("Sub_"&amp;SUBSTITUTE($B23," ","_"))</formula1>
      <formula2>0</formula2>
    </dataValidation>
    <dataValidation allowBlank="true" errorStyle="stop" operator="between" showDropDown="false" showErrorMessage="false" showInputMessage="false" sqref="C24" type="list">
      <formula1>INDIRECT("Sub_"&amp;SUBSTITUTE($B24," ","_"))</formula1>
      <formula2>0</formula2>
    </dataValidation>
    <dataValidation allowBlank="true" errorStyle="stop" operator="between" showDropDown="false" showErrorMessage="false" showInputMessage="false" sqref="C25" type="list">
      <formula1>INDIRECT("Sub_"&amp;SUBSTITUTE($B25," ","_"))</formula1>
      <formula2>0</formula2>
    </dataValidation>
    <dataValidation allowBlank="true" errorStyle="stop" operator="between" showDropDown="false" showErrorMessage="false" showInputMessage="false" sqref="C26" type="list">
      <formula1>INDIRECT("Sub_"&amp;SUBSTITUTE($B26," ","_"))</formula1>
      <formula2>0</formula2>
    </dataValidation>
    <dataValidation allowBlank="true" errorStyle="stop" operator="between" showDropDown="false" showErrorMessage="false" showInputMessage="false" sqref="C27" type="list">
      <formula1>INDIRECT("Sub_"&amp;SUBSTITUTE($B27," ","_"))</formula1>
      <formula2>0</formula2>
    </dataValidation>
    <dataValidation allowBlank="true" errorStyle="stop" operator="between" showDropDown="false" showErrorMessage="false" showInputMessage="false" sqref="C28" type="list">
      <formula1>INDIRECT("Sub_"&amp;SUBSTITUTE($B28," ","_"))</formula1>
      <formula2>0</formula2>
    </dataValidation>
    <dataValidation allowBlank="true" errorStyle="stop" operator="between" showDropDown="false" showErrorMessage="false" showInputMessage="false" sqref="C29" type="list">
      <formula1>INDIRECT("Sub_"&amp;SUBSTITUTE($B29," ","_"))</formula1>
      <formula2>0</formula2>
    </dataValidation>
    <dataValidation allowBlank="true" errorStyle="stop" operator="between" showDropDown="false" showErrorMessage="false" showInputMessage="false" sqref="C30" type="list">
      <formula1>INDIRECT("Sub_"&amp;SUBSTITUTE($B30," ","_"))</formula1>
      <formula2>0</formula2>
    </dataValidation>
    <dataValidation allowBlank="true" errorStyle="stop" operator="between" showDropDown="false" showErrorMessage="false" showInputMessage="false" sqref="C31" type="list">
      <formula1>INDIRECT("Sub_"&amp;SUBSTITUTE($B31," ","_"))</formula1>
      <formula2>0</formula2>
    </dataValidation>
    <dataValidation allowBlank="true" errorStyle="stop" operator="between" showDropDown="false" showErrorMessage="false" showInputMessage="false" sqref="C32" type="list">
      <formula1>INDIRECT("Sub_"&amp;SUBSTITUTE($B32," ","_"))</formula1>
      <formula2>0</formula2>
    </dataValidation>
    <dataValidation allowBlank="true" errorStyle="stop" operator="between" showDropDown="false" showErrorMessage="false" showInputMessage="false" sqref="C33" type="list">
      <formula1>INDIRECT("Sub_"&amp;SUBSTITUTE($B33," ","_"))</formula1>
      <formula2>0</formula2>
    </dataValidation>
    <dataValidation allowBlank="true" errorStyle="stop" operator="between" showDropDown="false" showErrorMessage="false" showInputMessage="false" sqref="C34" type="list">
      <formula1>INDIRECT("Sub_"&amp;SUBSTITUTE($B34," ","_"))</formula1>
      <formula2>0</formula2>
    </dataValidation>
    <dataValidation allowBlank="true" errorStyle="stop" operator="between" showDropDown="false" showErrorMessage="false" showInputMessage="false" sqref="C35" type="list">
      <formula1>INDIRECT("Sub_"&amp;SUBSTITUTE($B35," ","_"))</formula1>
      <formula2>0</formula2>
    </dataValidation>
    <dataValidation allowBlank="true" errorStyle="stop" operator="between" showDropDown="false" showErrorMessage="false" showInputMessage="false" sqref="C36" type="list">
      <formula1>INDIRECT("Sub_"&amp;SUBSTITUTE($B36," ","_"))</formula1>
      <formula2>0</formula2>
    </dataValidation>
    <dataValidation allowBlank="true" errorStyle="stop" operator="between" showDropDown="false" showErrorMessage="false" showInputMessage="false" sqref="C37" type="list">
      <formula1>INDIRECT("Sub_"&amp;SUBSTITUTE($B37," ","_"))</formula1>
      <formula2>0</formula2>
    </dataValidation>
    <dataValidation allowBlank="true" errorStyle="stop" operator="between" showDropDown="false" showErrorMessage="false" showInputMessage="false" sqref="C38" type="list">
      <formula1>INDIRECT("Sub_"&amp;SUBSTITUTE($B38," ","_"))</formula1>
      <formula2>0</formula2>
    </dataValidation>
    <dataValidation allowBlank="true" errorStyle="stop" operator="between" showDropDown="false" showErrorMessage="false" showInputMessage="false" sqref="C39" type="list">
      <formula1>INDIRECT("Sub_"&amp;SUBSTITUTE($B39," ","_"))</formula1>
      <formula2>0</formula2>
    </dataValidation>
    <dataValidation allowBlank="true" errorStyle="stop" operator="between" showDropDown="false" showErrorMessage="false" showInputMessage="false" sqref="C40" type="list">
      <formula1>INDIRECT("Sub_"&amp;SUBSTITUTE($B40," ","_"))</formula1>
      <formula2>0</formula2>
    </dataValidation>
    <dataValidation allowBlank="true" errorStyle="stop" operator="between" showDropDown="false" showErrorMessage="false" showInputMessage="false" sqref="C41" type="list">
      <formula1>INDIRECT("Sub_"&amp;SUBSTITUTE($B41," ","_"))</formula1>
      <formula2>0</formula2>
    </dataValidation>
    <dataValidation allowBlank="true" errorStyle="stop" operator="between" showDropDown="false" showErrorMessage="false" showInputMessage="false" sqref="C42" type="list">
      <formula1>INDIRECT("Sub_"&amp;SUBSTITUTE($B42," ","_"))</formula1>
      <formula2>0</formula2>
    </dataValidation>
    <dataValidation allowBlank="true" errorStyle="stop" operator="between" showDropDown="false" showErrorMessage="false" showInputMessage="false" sqref="C43" type="list">
      <formula1>INDIRECT("Sub_"&amp;SUBSTITUTE($B43," ","_"))</formula1>
      <formula2>0</formula2>
    </dataValidation>
    <dataValidation allowBlank="true" errorStyle="stop" operator="between" showDropDown="false" showErrorMessage="false" showInputMessage="false" sqref="C44" type="list">
      <formula1>INDIRECT("Sub_"&amp;SUBSTITUTE($B44," ","_"))</formula1>
      <formula2>0</formula2>
    </dataValidation>
    <dataValidation allowBlank="true" errorStyle="stop" operator="between" showDropDown="false" showErrorMessage="false" showInputMessage="false" sqref="C45" type="list">
      <formula1>INDIRECT("Sub_"&amp;SUBSTITUTE($B45," ","_"))</formula1>
      <formula2>0</formula2>
    </dataValidation>
    <dataValidation allowBlank="true" errorStyle="stop" operator="between" showDropDown="false" showErrorMessage="false" showInputMessage="false" sqref="C46" type="list">
      <formula1>INDIRECT("Sub_"&amp;SUBSTITUTE($B46," ","_"))</formula1>
      <formula2>0</formula2>
    </dataValidation>
    <dataValidation allowBlank="true" errorStyle="stop" operator="between" showDropDown="false" showErrorMessage="false" showInputMessage="false" sqref="C47" type="list">
      <formula1>INDIRECT("Sub_"&amp;SUBSTITUTE($B47," ","_"))</formula1>
      <formula2>0</formula2>
    </dataValidation>
    <dataValidation allowBlank="true" errorStyle="stop" operator="between" showDropDown="false" showErrorMessage="false" showInputMessage="false" sqref="C48" type="list">
      <formula1>INDIRECT("Sub_"&amp;SUBSTITUTE($B48," ","_"))</formula1>
      <formula2>0</formula2>
    </dataValidation>
    <dataValidation allowBlank="true" errorStyle="stop" operator="between" showDropDown="false" showErrorMessage="false" showInputMessage="false" sqref="C49" type="list">
      <formula1>INDIRECT("Sub_"&amp;SUBSTITUTE($B49," ","_"))</formula1>
      <formula2>0</formula2>
    </dataValidation>
    <dataValidation allowBlank="true" errorStyle="stop" operator="between" showDropDown="false" showErrorMessage="false" showInputMessage="false" sqref="C50" type="list">
      <formula1>INDIRECT("Sub_"&amp;SUBSTITUTE($B50," ","_"))</formula1>
      <formula2>0</formula2>
    </dataValidation>
    <dataValidation allowBlank="true" errorStyle="stop" operator="between" showDropDown="false" showErrorMessage="false" showInputMessage="false" sqref="C51" type="list">
      <formula1>INDIRECT("Sub_"&amp;SUBSTITUTE($B51," ","_"))</formula1>
      <formula2>0</formula2>
    </dataValidation>
    <dataValidation allowBlank="true" errorStyle="stop" operator="between" showDropDown="false" showErrorMessage="false" showInputMessage="false" sqref="C52" type="list">
      <formula1>INDIRECT("Sub_"&amp;SUBSTITUTE($B52," ","_"))</formula1>
      <formula2>0</formula2>
    </dataValidation>
    <dataValidation allowBlank="true" errorStyle="stop" operator="between" showDropDown="false" showErrorMessage="false" showInputMessage="false" sqref="C53" type="list">
      <formula1>INDIRECT("Sub_"&amp;SUBSTITUTE($B53," ","_"))</formula1>
      <formula2>0</formula2>
    </dataValidation>
    <dataValidation allowBlank="true" errorStyle="stop" operator="between" showDropDown="false" showErrorMessage="false" showInputMessage="false" sqref="C54" type="list">
      <formula1>INDIRECT("Sub_"&amp;SUBSTITUTE($B54," ","_"))</formula1>
      <formula2>0</formula2>
    </dataValidation>
    <dataValidation allowBlank="true" errorStyle="stop" operator="between" showDropDown="false" showErrorMessage="false" showInputMessage="false" sqref="C55" type="list">
      <formula1>INDIRECT("Sub_"&amp;SUBSTITUTE($B55," ","_"))</formula1>
      <formula2>0</formula2>
    </dataValidation>
    <dataValidation allowBlank="true" errorStyle="stop" operator="between" showDropDown="false" showErrorMessage="false" showInputMessage="false" sqref="C56" type="list">
      <formula1>INDIRECT("Sub_"&amp;SUBSTITUTE($B56," ","_"))</formula1>
      <formula2>0</formula2>
    </dataValidation>
    <dataValidation allowBlank="true" errorStyle="stop" operator="between" showDropDown="false" showErrorMessage="false" showInputMessage="false" sqref="C57" type="list">
      <formula1>INDIRECT("Sub_"&amp;SUBSTITUTE($B57," ","_"))</formula1>
      <formula2>0</formula2>
    </dataValidation>
    <dataValidation allowBlank="true" errorStyle="stop" operator="between" showDropDown="false" showErrorMessage="false" showInputMessage="false" sqref="C58" type="list">
      <formula1>INDIRECT("Sub_"&amp;SUBSTITUTE($B58," ","_"))</formula1>
      <formula2>0</formula2>
    </dataValidation>
    <dataValidation allowBlank="true" errorStyle="stop" operator="between" showDropDown="false" showErrorMessage="false" showInputMessage="false" sqref="C59" type="list">
      <formula1>INDIRECT("Sub_"&amp;SUBSTITUTE($B59," ","_"))</formula1>
      <formula2>0</formula2>
    </dataValidation>
    <dataValidation allowBlank="true" errorStyle="stop" operator="between" showDropDown="false" showErrorMessage="false" showInputMessage="false" sqref="C60" type="list">
      <formula1>INDIRECT("Sub_"&amp;SUBSTITUTE($B60," ","_"))</formula1>
      <formula2>0</formula2>
    </dataValidation>
    <dataValidation allowBlank="true" errorStyle="stop" operator="between" showDropDown="false" showErrorMessage="false" showInputMessage="false" sqref="C61" type="list">
      <formula1>INDIRECT("Sub_"&amp;SUBSTITUTE($B61," ","_"))</formula1>
      <formula2>0</formula2>
    </dataValidation>
    <dataValidation allowBlank="true" errorStyle="stop" operator="between" showDropDown="false" showErrorMessage="false" showInputMessage="false" sqref="C62" type="list">
      <formula1>INDIRECT("Sub_"&amp;SUBSTITUTE($B62," ","_"))</formula1>
      <formula2>0</formula2>
    </dataValidation>
    <dataValidation allowBlank="true" errorStyle="stop" operator="between" showDropDown="false" showErrorMessage="false" showInputMessage="false" sqref="C63" type="list">
      <formula1>INDIRECT("Sub_"&amp;SUBSTITUTE($B63," ","_"))</formula1>
      <formula2>0</formula2>
    </dataValidation>
    <dataValidation allowBlank="true" errorStyle="stop" operator="between" showDropDown="false" showErrorMessage="false" showInputMessage="false" sqref="C64" type="list">
      <formula1>INDIRECT("Sub_"&amp;SUBSTITUTE($B64," ","_"))</formula1>
      <formula2>0</formula2>
    </dataValidation>
    <dataValidation allowBlank="true" errorStyle="stop" operator="between" showDropDown="false" showErrorMessage="false" showInputMessage="false" sqref="C65" type="list">
      <formula1>INDIRECT("Sub_"&amp;SUBSTITUTE($B65," ","_"))</formula1>
      <formula2>0</formula2>
    </dataValidation>
    <dataValidation allowBlank="true" errorStyle="stop" operator="between" showDropDown="false" showErrorMessage="false" showInputMessage="false" sqref="C66" type="list">
      <formula1>INDIRECT("Sub_"&amp;SUBSTITUTE($B66," ","_"))</formula1>
      <formula2>0</formula2>
    </dataValidation>
    <dataValidation allowBlank="true" errorStyle="stop" operator="between" showDropDown="false" showErrorMessage="false" showInputMessage="false" sqref="C67" type="list">
      <formula1>INDIRECT("Sub_"&amp;SUBSTITUTE($B67," ","_"))</formula1>
      <formula2>0</formula2>
    </dataValidation>
    <dataValidation allowBlank="true" errorStyle="stop" operator="between" showDropDown="false" showErrorMessage="false" showInputMessage="false" sqref="C68" type="list">
      <formula1>INDIRECT("Sub_"&amp;SUBSTITUTE($B68," ","_"))</formula1>
      <formula2>0</formula2>
    </dataValidation>
    <dataValidation allowBlank="true" errorStyle="stop" operator="between" showDropDown="false" showErrorMessage="false" showInputMessage="false" sqref="C69" type="list">
      <formula1>INDIRECT("Sub_"&amp;SUBSTITUTE($B69," ","_"))</formula1>
      <formula2>0</formula2>
    </dataValidation>
    <dataValidation allowBlank="true" errorStyle="stop" operator="between" showDropDown="false" showErrorMessage="false" showInputMessage="false" sqref="C70" type="list">
      <formula1>INDIRECT("Sub_"&amp;SUBSTITUTE($B70," ","_"))</formula1>
      <formula2>0</formula2>
    </dataValidation>
    <dataValidation allowBlank="true" errorStyle="stop" operator="between" showDropDown="false" showErrorMessage="false" showInputMessage="false" sqref="C71" type="list">
      <formula1>INDIRECT("Sub_"&amp;SUBSTITUTE($B71," ","_"))</formula1>
      <formula2>0</formula2>
    </dataValidation>
    <dataValidation allowBlank="true" errorStyle="stop" operator="between" showDropDown="false" showErrorMessage="false" showInputMessage="false" sqref="C72" type="list">
      <formula1>INDIRECT("Sub_"&amp;SUBSTITUTE($B72," ","_"))</formula1>
      <formula2>0</formula2>
    </dataValidation>
    <dataValidation allowBlank="true" errorStyle="stop" operator="between" showDropDown="false" showErrorMessage="false" showInputMessage="false" sqref="C73" type="list">
      <formula1>INDIRECT("Sub_"&amp;SUBSTITUTE($B73," ","_"))</formula1>
      <formula2>0</formula2>
    </dataValidation>
    <dataValidation allowBlank="true" errorStyle="stop" operator="between" showDropDown="false" showErrorMessage="false" showInputMessage="false" sqref="C74" type="list">
      <formula1>INDIRECT("Sub_"&amp;SUBSTITUTE($B74," ","_"))</formula1>
      <formula2>0</formula2>
    </dataValidation>
    <dataValidation allowBlank="true" errorStyle="stop" operator="between" showDropDown="false" showErrorMessage="false" showInputMessage="false" sqref="C75" type="list">
      <formula1>INDIRECT("Sub_"&amp;SUBSTITUTE($B75," ","_"))</formula1>
      <formula2>0</formula2>
    </dataValidation>
    <dataValidation allowBlank="true" errorStyle="stop" operator="between" showDropDown="false" showErrorMessage="false" showInputMessage="false" sqref="C76" type="list">
      <formula1>INDIRECT("Sub_"&amp;SUBSTITUTE($B76," ","_"))</formula1>
      <formula2>0</formula2>
    </dataValidation>
    <dataValidation allowBlank="true" errorStyle="stop" operator="between" showDropDown="false" showErrorMessage="false" showInputMessage="false" sqref="C77" type="list">
      <formula1>INDIRECT("Sub_"&amp;SUBSTITUTE($B77," ","_"))</formula1>
      <formula2>0</formula2>
    </dataValidation>
    <dataValidation allowBlank="true" errorStyle="stop" operator="between" showDropDown="false" showErrorMessage="false" showInputMessage="false" sqref="C78" type="list">
      <formula1>INDIRECT("Sub_"&amp;SUBSTITUTE($B78," ","_"))</formula1>
      <formula2>0</formula2>
    </dataValidation>
    <dataValidation allowBlank="true" errorStyle="stop" operator="between" showDropDown="false" showErrorMessage="false" showInputMessage="false" sqref="C79" type="list">
      <formula1>INDIRECT("Sub_"&amp;SUBSTITUTE($B79," ","_"))</formula1>
      <formula2>0</formula2>
    </dataValidation>
    <dataValidation allowBlank="true" errorStyle="stop" operator="between" showDropDown="false" showErrorMessage="false" showInputMessage="false" sqref="C80" type="list">
      <formula1>INDIRECT("Sub_"&amp;SUBSTITUTE($B80," ","_"))</formula1>
      <formula2>0</formula2>
    </dataValidation>
    <dataValidation allowBlank="true" errorStyle="stop" operator="between" showDropDown="false" showErrorMessage="false" showInputMessage="false" sqref="C81" type="list">
      <formula1>INDIRECT("Sub_"&amp;SUBSTITUTE($B81," ","_"))</formula1>
      <formula2>0</formula2>
    </dataValidation>
    <dataValidation allowBlank="true" errorStyle="stop" operator="between" showDropDown="false" showErrorMessage="false" showInputMessage="false" sqref="C82" type="list">
      <formula1>INDIRECT("Sub_"&amp;SUBSTITUTE($B82," ","_"))</formula1>
      <formula2>0</formula2>
    </dataValidation>
    <dataValidation allowBlank="true" errorStyle="stop" operator="between" showDropDown="false" showErrorMessage="false" showInputMessage="false" sqref="C83" type="list">
      <formula1>INDIRECT("Sub_"&amp;SUBSTITUTE($B83," ","_"))</formula1>
      <formula2>0</formula2>
    </dataValidation>
    <dataValidation allowBlank="true" errorStyle="stop" operator="between" showDropDown="false" showErrorMessage="false" showInputMessage="false" sqref="C84" type="list">
      <formula1>INDIRECT("Sub_"&amp;SUBSTITUTE($B84," ","_"))</formula1>
      <formula2>0</formula2>
    </dataValidation>
    <dataValidation allowBlank="true" errorStyle="stop" operator="between" showDropDown="false" showErrorMessage="false" showInputMessage="false" sqref="C85" type="list">
      <formula1>INDIRECT("Sub_"&amp;SUBSTITUTE($B85," ","_"))</formula1>
      <formula2>0</formula2>
    </dataValidation>
    <dataValidation allowBlank="true" errorStyle="stop" operator="between" showDropDown="false" showErrorMessage="false" showInputMessage="false" sqref="C86" type="list">
      <formula1>INDIRECT("Sub_"&amp;SUBSTITUTE($B86," ","_"))</formula1>
      <formula2>0</formula2>
    </dataValidation>
    <dataValidation allowBlank="true" errorStyle="stop" operator="between" showDropDown="false" showErrorMessage="false" showInputMessage="false" sqref="C87" type="list">
      <formula1>INDIRECT("Sub_"&amp;SUBSTITUTE($B87," ","_"))</formula1>
      <formula2>0</formula2>
    </dataValidation>
    <dataValidation allowBlank="true" errorStyle="stop" operator="between" showDropDown="false" showErrorMessage="false" showInputMessage="false" sqref="C88" type="list">
      <formula1>INDIRECT("Sub_"&amp;SUBSTITUTE($B88," ","_"))</formula1>
      <formula2>0</formula2>
    </dataValidation>
    <dataValidation allowBlank="true" errorStyle="stop" operator="between" showDropDown="false" showErrorMessage="false" showInputMessage="false" sqref="C89" type="list">
      <formula1>INDIRECT("Sub_"&amp;SUBSTITUTE($B89," ","_"))</formula1>
      <formula2>0</formula2>
    </dataValidation>
    <dataValidation allowBlank="true" errorStyle="stop" operator="between" showDropDown="false" showErrorMessage="false" showInputMessage="false" sqref="C90" type="list">
      <formula1>INDIRECT("Sub_"&amp;SUBSTITUTE($B90," ","_"))</formula1>
      <formula2>0</formula2>
    </dataValidation>
    <dataValidation allowBlank="true" errorStyle="stop" operator="between" showDropDown="false" showErrorMessage="false" showInputMessage="false" sqref="C91" type="list">
      <formula1>INDIRECT("Sub_"&amp;SUBSTITUTE($B91," ","_"))</formula1>
      <formula2>0</formula2>
    </dataValidation>
    <dataValidation allowBlank="true" errorStyle="stop" operator="between" showDropDown="false" showErrorMessage="false" showInputMessage="false" sqref="C92" type="list">
      <formula1>INDIRECT("Sub_"&amp;SUBSTITUTE($B92," ","_"))</formula1>
      <formula2>0</formula2>
    </dataValidation>
    <dataValidation allowBlank="true" errorStyle="stop" operator="between" showDropDown="false" showErrorMessage="false" showInputMessage="false" sqref="C93" type="list">
      <formula1>INDIRECT("Sub_"&amp;SUBSTITUTE($B93," ","_"))</formula1>
      <formula2>0</formula2>
    </dataValidation>
    <dataValidation allowBlank="true" errorStyle="stop" operator="between" showDropDown="false" showErrorMessage="false" showInputMessage="false" sqref="C94" type="list">
      <formula1>INDIRECT("Sub_"&amp;SUBSTITUTE($B94," ","_"))</formula1>
      <formula2>0</formula2>
    </dataValidation>
    <dataValidation allowBlank="true" errorStyle="stop" operator="between" showDropDown="false" showErrorMessage="false" showInputMessage="false" sqref="C95" type="list">
      <formula1>INDIRECT("Sub_"&amp;SUBSTITUTE($B95," ","_"))</formula1>
      <formula2>0</formula2>
    </dataValidation>
    <dataValidation allowBlank="true" errorStyle="stop" operator="between" showDropDown="false" showErrorMessage="false" showInputMessage="false" sqref="C96" type="list">
      <formula1>INDIRECT("Sub_"&amp;SUBSTITUTE($B96," ","_"))</formula1>
      <formula2>0</formula2>
    </dataValidation>
    <dataValidation allowBlank="true" errorStyle="stop" operator="between" showDropDown="false" showErrorMessage="false" showInputMessage="false" sqref="C97" type="list">
      <formula1>INDIRECT("Sub_"&amp;SUBSTITUTE($B97," ","_"))</formula1>
      <formula2>0</formula2>
    </dataValidation>
    <dataValidation allowBlank="true" errorStyle="stop" operator="between" showDropDown="false" showErrorMessage="false" showInputMessage="false" sqref="C98" type="list">
      <formula1>INDIRECT("Sub_"&amp;SUBSTITUTE($B98," ","_"))</formula1>
      <formula2>0</formula2>
    </dataValidation>
    <dataValidation allowBlank="true" errorStyle="stop" operator="between" showDropDown="false" showErrorMessage="false" showInputMessage="false" sqref="C99" type="list">
      <formula1>INDIRECT("Sub_"&amp;SUBSTITUTE($B99," ","_"))</formula1>
      <formula2>0</formula2>
    </dataValidation>
    <dataValidation allowBlank="true" errorStyle="stop" operator="between" showDropDown="false" showErrorMessage="false" showInputMessage="false" sqref="C100" type="list">
      <formula1>INDIRECT("Sub_"&amp;SUBSTITUTE($B100," ","_"))</formula1>
      <formula2>0</formula2>
    </dataValidation>
    <dataValidation allowBlank="true" errorStyle="stop" operator="between" showDropDown="false" showErrorMessage="false" showInputMessage="false" sqref="C101" type="list">
      <formula1>INDIRECT("Sub_"&amp;SUBSTITUTE($B101," ","_"))</formula1>
      <formula2>0</formula2>
    </dataValidation>
    <dataValidation allowBlank="true" errorStyle="stop" operator="between" showDropDown="false" showErrorMessage="false" showInputMessage="false" sqref="C102" type="list">
      <formula1>INDIRECT("Sub_"&amp;SUBSTITUTE($B102," ","_"))</formula1>
      <formula2>0</formula2>
    </dataValidation>
    <dataValidation allowBlank="true" errorStyle="stop" operator="between" showDropDown="false" showErrorMessage="false" showInputMessage="false" sqref="C103" type="list">
      <formula1>INDIRECT("Sub_"&amp;SUBSTITUTE($B103," ","_"))</formula1>
      <formula2>0</formula2>
    </dataValidation>
    <dataValidation allowBlank="true" errorStyle="stop" operator="between" showDropDown="false" showErrorMessage="false" showInputMessage="false" sqref="C104" type="list">
      <formula1>INDIRECT("Sub_"&amp;SUBSTITUTE($B104," ","_"))</formula1>
      <formula2>0</formula2>
    </dataValidation>
    <dataValidation allowBlank="true" errorStyle="stop" operator="between" showDropDown="false" showErrorMessage="false" showInputMessage="false" sqref="C105" type="list">
      <formula1>INDIRECT("Sub_"&amp;SUBSTITUTE($B105," ","_"))</formula1>
      <formula2>0</formula2>
    </dataValidation>
    <dataValidation allowBlank="true" errorStyle="stop" operator="between" showDropDown="false" showErrorMessage="false" showInputMessage="false" sqref="C106" type="list">
      <formula1>INDIRECT("Sub_"&amp;SUBSTITUTE($B106," ","_"))</formula1>
      <formula2>0</formula2>
    </dataValidation>
    <dataValidation allowBlank="true" errorStyle="stop" operator="between" showDropDown="false" showErrorMessage="false" showInputMessage="false" sqref="C107" type="list">
      <formula1>INDIRECT("Sub_"&amp;SUBSTITUTE($B107," ","_"))</formula1>
      <formula2>0</formula2>
    </dataValidation>
    <dataValidation allowBlank="true" errorStyle="stop" operator="between" showDropDown="false" showErrorMessage="false" showInputMessage="false" sqref="C108" type="list">
      <formula1>INDIRECT("Sub_"&amp;SUBSTITUTE($B108," ","_"))</formula1>
      <formula2>0</formula2>
    </dataValidation>
    <dataValidation allowBlank="true" errorStyle="stop" operator="between" showDropDown="false" showErrorMessage="false" showInputMessage="false" sqref="C109" type="list">
      <formula1>INDIRECT("Sub_"&amp;SUBSTITUTE($B109," ","_"))</formula1>
      <formula2>0</formula2>
    </dataValidation>
    <dataValidation allowBlank="true" errorStyle="stop" operator="between" showDropDown="false" showErrorMessage="false" showInputMessage="false" sqref="C110" type="list">
      <formula1>INDIRECT("Sub_"&amp;SUBSTITUTE($B110," ","_"))</formula1>
      <formula2>0</formula2>
    </dataValidation>
    <dataValidation allowBlank="true" errorStyle="stop" operator="between" showDropDown="false" showErrorMessage="false" showInputMessage="false" sqref="C111" type="list">
      <formula1>INDIRECT("Sub_"&amp;SUBSTITUTE($B111," ","_"))</formula1>
      <formula2>0</formula2>
    </dataValidation>
    <dataValidation allowBlank="true" errorStyle="stop" operator="between" showDropDown="false" showErrorMessage="false" showInputMessage="false" sqref="C112" type="list">
      <formula1>INDIRECT("Sub_"&amp;SUBSTITUTE($B112," ","_"))</formula1>
      <formula2>0</formula2>
    </dataValidation>
    <dataValidation allowBlank="true" errorStyle="stop" operator="between" showDropDown="false" showErrorMessage="false" showInputMessage="false" sqref="C113" type="list">
      <formula1>INDIRECT("Sub_"&amp;SUBSTITUTE($B113," ","_"))</formula1>
      <formula2>0</formula2>
    </dataValidation>
    <dataValidation allowBlank="true" errorStyle="stop" operator="between" showDropDown="false" showErrorMessage="false" showInputMessage="false" sqref="C114" type="list">
      <formula1>INDIRECT("Sub_"&amp;SUBSTITUTE($B114," ","_"))</formula1>
      <formula2>0</formula2>
    </dataValidation>
    <dataValidation allowBlank="true" errorStyle="stop" operator="between" showDropDown="false" showErrorMessage="false" showInputMessage="false" sqref="C115" type="list">
      <formula1>INDIRECT("Sub_"&amp;SUBSTITUTE($B115," ","_"))</formula1>
      <formula2>0</formula2>
    </dataValidation>
    <dataValidation allowBlank="true" errorStyle="stop" operator="between" showDropDown="false" showErrorMessage="false" showInputMessage="false" sqref="C116" type="list">
      <formula1>INDIRECT("Sub_"&amp;SUBSTITUTE($B116," ","_"))</formula1>
      <formula2>0</formula2>
    </dataValidation>
    <dataValidation allowBlank="true" errorStyle="stop" operator="between" showDropDown="false" showErrorMessage="false" showInputMessage="false" sqref="C117" type="list">
      <formula1>INDIRECT("Sub_"&amp;SUBSTITUTE($B117," ","_"))</formula1>
      <formula2>0</formula2>
    </dataValidation>
    <dataValidation allowBlank="true" errorStyle="stop" operator="between" showDropDown="false" showErrorMessage="false" showInputMessage="false" sqref="C118" type="list">
      <formula1>INDIRECT("Sub_"&amp;SUBSTITUTE($B118," ","_"))</formula1>
      <formula2>0</formula2>
    </dataValidation>
    <dataValidation allowBlank="true" errorStyle="stop" operator="between" showDropDown="false" showErrorMessage="false" showInputMessage="false" sqref="C119" type="list">
      <formula1>INDIRECT("Sub_"&amp;SUBSTITUTE($B119," ","_"))</formula1>
      <formula2>0</formula2>
    </dataValidation>
    <dataValidation allowBlank="true" errorStyle="stop" operator="between" showDropDown="false" showErrorMessage="false" showInputMessage="false" sqref="C120" type="list">
      <formula1>INDIRECT("Sub_"&amp;SUBSTITUTE($B120," ","_"))</formula1>
      <formula2>0</formula2>
    </dataValidation>
    <dataValidation allowBlank="true" errorStyle="stop" operator="between" showDropDown="false" showErrorMessage="false" showInputMessage="false" sqref="C121" type="list">
      <formula1>INDIRECT("Sub_"&amp;SUBSTITUTE($B121," ","_"))</formula1>
      <formula2>0</formula2>
    </dataValidation>
    <dataValidation allowBlank="true" errorStyle="stop" operator="between" showDropDown="false" showErrorMessage="false" showInputMessage="false" sqref="C122" type="list">
      <formula1>INDIRECT("Sub_"&amp;SUBSTITUTE($B122," ","_"))</formula1>
      <formula2>0</formula2>
    </dataValidation>
    <dataValidation allowBlank="true" errorStyle="stop" operator="between" showDropDown="false" showErrorMessage="false" showInputMessage="false" sqref="C123" type="list">
      <formula1>INDIRECT("Sub_"&amp;SUBSTITUTE($B123," ","_"))</formula1>
      <formula2>0</formula2>
    </dataValidation>
    <dataValidation allowBlank="true" errorStyle="stop" operator="between" showDropDown="false" showErrorMessage="false" showInputMessage="false" sqref="C124" type="list">
      <formula1>INDIRECT("Sub_"&amp;SUBSTITUTE($B124," ","_"))</formula1>
      <formula2>0</formula2>
    </dataValidation>
    <dataValidation allowBlank="true" errorStyle="stop" operator="between" showDropDown="false" showErrorMessage="false" showInputMessage="false" sqref="C125" type="list">
      <formula1>INDIRECT("Sub_"&amp;SUBSTITUTE($B125," ","_"))</formula1>
      <formula2>0</formula2>
    </dataValidation>
    <dataValidation allowBlank="true" errorStyle="stop" operator="between" showDropDown="false" showErrorMessage="false" showInputMessage="false" sqref="C126" type="list">
      <formula1>INDIRECT("Sub_"&amp;SUBSTITUTE($B126," ","_"))</formula1>
      <formula2>0</formula2>
    </dataValidation>
    <dataValidation allowBlank="true" errorStyle="stop" operator="between" showDropDown="false" showErrorMessage="false" showInputMessage="false" sqref="C127" type="list">
      <formula1>INDIRECT("Sub_"&amp;SUBSTITUTE($B127," ","_"))</formula1>
      <formula2>0</formula2>
    </dataValidation>
    <dataValidation allowBlank="true" errorStyle="stop" operator="between" showDropDown="false" showErrorMessage="false" showInputMessage="false" sqref="C128" type="list">
      <formula1>INDIRECT("Sub_"&amp;SUBSTITUTE($B128," ","_"))</formula1>
      <formula2>0</formula2>
    </dataValidation>
    <dataValidation allowBlank="true" errorStyle="stop" operator="between" showDropDown="false" showErrorMessage="false" showInputMessage="false" sqref="C129" type="list">
      <formula1>INDIRECT("Sub_"&amp;SUBSTITUTE($B129," ","_"))</formula1>
      <formula2>0</formula2>
    </dataValidation>
    <dataValidation allowBlank="true" errorStyle="stop" operator="between" showDropDown="false" showErrorMessage="false" showInputMessage="false" sqref="C130" type="list">
      <formula1>INDIRECT("Sub_"&amp;SUBSTITUTE($B130," ","_"))</formula1>
      <formula2>0</formula2>
    </dataValidation>
    <dataValidation allowBlank="true" errorStyle="stop" operator="between" showDropDown="false" showErrorMessage="false" showInputMessage="false" sqref="C131" type="list">
      <formula1>INDIRECT("Sub_"&amp;SUBSTITUTE($B131," ","_"))</formula1>
      <formula2>0</formula2>
    </dataValidation>
    <dataValidation allowBlank="true" errorStyle="stop" operator="between" showDropDown="false" showErrorMessage="false" showInputMessage="false" sqref="C132" type="list">
      <formula1>INDIRECT("Sub_"&amp;SUBSTITUTE($B132," ","_"))</formula1>
      <formula2>0</formula2>
    </dataValidation>
    <dataValidation allowBlank="true" errorStyle="stop" operator="between" showDropDown="false" showErrorMessage="false" showInputMessage="false" sqref="C133" type="list">
      <formula1>INDIRECT("Sub_"&amp;SUBSTITUTE($B133," ","_"))</formula1>
      <formula2>0</formula2>
    </dataValidation>
    <dataValidation allowBlank="true" errorStyle="stop" operator="between" showDropDown="false" showErrorMessage="false" showInputMessage="false" sqref="C134" type="list">
      <formula1>INDIRECT("Sub_"&amp;SUBSTITUTE($B134," ","_"))</formula1>
      <formula2>0</formula2>
    </dataValidation>
    <dataValidation allowBlank="true" errorStyle="stop" operator="between" showDropDown="false" showErrorMessage="false" showInputMessage="false" sqref="C135" type="list">
      <formula1>INDIRECT("Sub_"&amp;SUBSTITUTE($B135," ","_"))</formula1>
      <formula2>0</formula2>
    </dataValidation>
    <dataValidation allowBlank="true" errorStyle="stop" operator="between" showDropDown="false" showErrorMessage="false" showInputMessage="false" sqref="C136" type="list">
      <formula1>INDIRECT("Sub_"&amp;SUBSTITUTE($B136," ","_"))</formula1>
      <formula2>0</formula2>
    </dataValidation>
    <dataValidation allowBlank="true" errorStyle="stop" operator="between" showDropDown="false" showErrorMessage="false" showInputMessage="false" sqref="C137" type="list">
      <formula1>INDIRECT("Sub_"&amp;SUBSTITUTE($B137," ","_"))</formula1>
      <formula2>0</formula2>
    </dataValidation>
    <dataValidation allowBlank="true" errorStyle="stop" operator="between" showDropDown="false" showErrorMessage="false" showInputMessage="false" sqref="C138" type="list">
      <formula1>INDIRECT("Sub_"&amp;SUBSTITUTE($B138," ","_"))</formula1>
      <formula2>0</formula2>
    </dataValidation>
    <dataValidation allowBlank="true" errorStyle="stop" operator="between" showDropDown="false" showErrorMessage="false" showInputMessage="false" sqref="C139" type="list">
      <formula1>INDIRECT("Sub_"&amp;SUBSTITUTE($B139," ","_"))</formula1>
      <formula2>0</formula2>
    </dataValidation>
    <dataValidation allowBlank="true" errorStyle="stop" operator="between" showDropDown="false" showErrorMessage="false" showInputMessage="false" sqref="C140" type="list">
      <formula1>INDIRECT("Sub_"&amp;SUBSTITUTE($B140," ","_"))</formula1>
      <formula2>0</formula2>
    </dataValidation>
    <dataValidation allowBlank="true" errorStyle="stop" operator="between" showDropDown="false" showErrorMessage="false" showInputMessage="false" sqref="C141" type="list">
      <formula1>INDIRECT("Sub_"&amp;SUBSTITUTE($B141," ","_"))</formula1>
      <formula2>0</formula2>
    </dataValidation>
    <dataValidation allowBlank="true" errorStyle="stop" operator="between" showDropDown="false" showErrorMessage="false" showInputMessage="false" sqref="C142" type="list">
      <formula1>INDIRECT("Sub_"&amp;SUBSTITUTE($B142," ","_"))</formula1>
      <formula2>0</formula2>
    </dataValidation>
    <dataValidation allowBlank="true" errorStyle="stop" operator="between" showDropDown="false" showErrorMessage="false" showInputMessage="false" sqref="C143" type="list">
      <formula1>INDIRECT("Sub_"&amp;SUBSTITUTE($B143," ","_"))</formula1>
      <formula2>0</formula2>
    </dataValidation>
    <dataValidation allowBlank="true" errorStyle="stop" operator="between" showDropDown="false" showErrorMessage="false" showInputMessage="false" sqref="C144" type="list">
      <formula1>INDIRECT("Sub_"&amp;SUBSTITUTE($B144," ","_"))</formula1>
      <formula2>0</formula2>
    </dataValidation>
    <dataValidation allowBlank="true" errorStyle="stop" operator="between" showDropDown="false" showErrorMessage="false" showInputMessage="false" sqref="C145" type="list">
      <formula1>INDIRECT("Sub_"&amp;SUBSTITUTE($B145," ","_"))</formula1>
      <formula2>0</formula2>
    </dataValidation>
    <dataValidation allowBlank="true" errorStyle="stop" operator="between" showDropDown="false" showErrorMessage="false" showInputMessage="false" sqref="C146" type="list">
      <formula1>INDIRECT("Sub_"&amp;SUBSTITUTE($B146," ","_"))</formula1>
      <formula2>0</formula2>
    </dataValidation>
    <dataValidation allowBlank="true" errorStyle="stop" operator="between" showDropDown="false" showErrorMessage="false" showInputMessage="false" sqref="C147" type="list">
      <formula1>INDIRECT("Sub_"&amp;SUBSTITUTE($B147," ","_"))</formula1>
      <formula2>0</formula2>
    </dataValidation>
    <dataValidation allowBlank="true" errorStyle="stop" operator="between" showDropDown="false" showErrorMessage="false" showInputMessage="false" sqref="C148" type="list">
      <formula1>INDIRECT("Sub_"&amp;SUBSTITUTE($B148," ","_"))</formula1>
      <formula2>0</formula2>
    </dataValidation>
    <dataValidation allowBlank="true" errorStyle="stop" operator="between" showDropDown="false" showErrorMessage="false" showInputMessage="false" sqref="C149" type="list">
      <formula1>INDIRECT("Sub_"&amp;SUBSTITUTE($B149," ","_"))</formula1>
      <formula2>0</formula2>
    </dataValidation>
    <dataValidation allowBlank="true" errorStyle="stop" operator="between" showDropDown="false" showErrorMessage="false" showInputMessage="false" sqref="C150" type="list">
      <formula1>INDIRECT("Sub_"&amp;SUBSTITUTE($B150," ","_"))</formula1>
      <formula2>0</formula2>
    </dataValidation>
    <dataValidation allowBlank="true" errorStyle="stop" operator="between" showDropDown="false" showErrorMessage="false" showInputMessage="false" sqref="C151" type="list">
      <formula1>INDIRECT("Sub_"&amp;SUBSTITUTE($B151," ","_"))</formula1>
      <formula2>0</formula2>
    </dataValidation>
    <dataValidation allowBlank="true" errorStyle="stop" operator="between" showDropDown="false" showErrorMessage="false" showInputMessage="false" sqref="C152" type="list">
      <formula1>INDIRECT("Sub_"&amp;SUBSTITUTE($B152," ","_"))</formula1>
      <formula2>0</formula2>
    </dataValidation>
    <dataValidation allowBlank="true" errorStyle="stop" operator="between" showDropDown="false" showErrorMessage="false" showInputMessage="false" sqref="C153" type="list">
      <formula1>INDIRECT("Sub_"&amp;SUBSTITUTE($B153," ","_"))</formula1>
      <formula2>0</formula2>
    </dataValidation>
    <dataValidation allowBlank="true" errorStyle="stop" operator="between" showDropDown="false" showErrorMessage="false" showInputMessage="false" sqref="C154" type="list">
      <formula1>INDIRECT("Sub_"&amp;SUBSTITUTE($B154," ","_"))</formula1>
      <formula2>0</formula2>
    </dataValidation>
    <dataValidation allowBlank="true" errorStyle="stop" operator="between" showDropDown="false" showErrorMessage="false" showInputMessage="false" sqref="C155" type="list">
      <formula1>INDIRECT("Sub_"&amp;SUBSTITUTE($B155," ","_"))</formula1>
      <formula2>0</formula2>
    </dataValidation>
    <dataValidation allowBlank="true" errorStyle="stop" operator="between" showDropDown="false" showErrorMessage="false" showInputMessage="false" sqref="C156" type="list">
      <formula1>INDIRECT("Sub_"&amp;SUBSTITUTE($B156," ","_"))</formula1>
      <formula2>0</formula2>
    </dataValidation>
    <dataValidation allowBlank="true" errorStyle="stop" operator="between" showDropDown="false" showErrorMessage="false" showInputMessage="false" sqref="C157" type="list">
      <formula1>INDIRECT("Sub_"&amp;SUBSTITUTE($B157," ","_"))</formula1>
      <formula2>0</formula2>
    </dataValidation>
    <dataValidation allowBlank="true" errorStyle="stop" operator="between" showDropDown="false" showErrorMessage="false" showInputMessage="false" sqref="C158" type="list">
      <formula1>INDIRECT("Sub_"&amp;SUBSTITUTE($B158," ","_"))</formula1>
      <formula2>0</formula2>
    </dataValidation>
    <dataValidation allowBlank="true" errorStyle="stop" operator="between" showDropDown="false" showErrorMessage="false" showInputMessage="false" sqref="C159" type="list">
      <formula1>INDIRECT("Sub_"&amp;SUBSTITUTE($B159," ","_"))</formula1>
      <formula2>0</formula2>
    </dataValidation>
    <dataValidation allowBlank="true" errorStyle="stop" operator="between" showDropDown="false" showErrorMessage="false" showInputMessage="false" sqref="C160" type="list">
      <formula1>INDIRECT("Sub_"&amp;SUBSTITUTE($B160," ","_"))</formula1>
      <formula2>0</formula2>
    </dataValidation>
    <dataValidation allowBlank="true" errorStyle="stop" operator="between" showDropDown="false" showErrorMessage="false" showInputMessage="false" sqref="C161" type="list">
      <formula1>INDIRECT("Sub_"&amp;SUBSTITUTE($B161," ","_"))</formula1>
      <formula2>0</formula2>
    </dataValidation>
    <dataValidation allowBlank="true" errorStyle="stop" operator="between" showDropDown="false" showErrorMessage="false" showInputMessage="false" sqref="C162" type="list">
      <formula1>INDIRECT("Sub_"&amp;SUBSTITUTE($B162," ","_"))</formula1>
      <formula2>0</formula2>
    </dataValidation>
    <dataValidation allowBlank="true" errorStyle="stop" operator="between" showDropDown="false" showErrorMessage="false" showInputMessage="false" sqref="C163" type="list">
      <formula1>INDIRECT("Sub_"&amp;SUBSTITUTE($B163," ","_"))</formula1>
      <formula2>0</formula2>
    </dataValidation>
    <dataValidation allowBlank="true" errorStyle="stop" operator="between" showDropDown="false" showErrorMessage="false" showInputMessage="false" sqref="C164" type="list">
      <formula1>INDIRECT("Sub_"&amp;SUBSTITUTE($B164," ","_"))</formula1>
      <formula2>0</formula2>
    </dataValidation>
    <dataValidation allowBlank="true" errorStyle="stop" operator="between" showDropDown="false" showErrorMessage="false" showInputMessage="false" sqref="C165" type="list">
      <formula1>INDIRECT("Sub_"&amp;SUBSTITUTE($B165," ","_"))</formula1>
      <formula2>0</formula2>
    </dataValidation>
    <dataValidation allowBlank="true" errorStyle="stop" operator="between" showDropDown="false" showErrorMessage="false" showInputMessage="false" sqref="C166" type="list">
      <formula1>INDIRECT("Sub_"&amp;SUBSTITUTE($B166," ","_"))</formula1>
      <formula2>0</formula2>
    </dataValidation>
    <dataValidation allowBlank="true" errorStyle="stop" operator="between" showDropDown="false" showErrorMessage="false" showInputMessage="false" sqref="C167" type="list">
      <formula1>INDIRECT("Sub_"&amp;SUBSTITUTE($B167," ","_"))</formula1>
      <formula2>0</formula2>
    </dataValidation>
    <dataValidation allowBlank="true" errorStyle="stop" operator="between" showDropDown="false" showErrorMessage="false" showInputMessage="false" sqref="C168" type="list">
      <formula1>INDIRECT("Sub_"&amp;SUBSTITUTE($B168," ","_"))</formula1>
      <formula2>0</formula2>
    </dataValidation>
    <dataValidation allowBlank="true" errorStyle="stop" operator="between" showDropDown="false" showErrorMessage="false" showInputMessage="false" sqref="C169" type="list">
      <formula1>INDIRECT("Sub_"&amp;SUBSTITUTE($B169," ","_"))</formula1>
      <formula2>0</formula2>
    </dataValidation>
    <dataValidation allowBlank="true" errorStyle="stop" operator="between" showDropDown="false" showErrorMessage="false" showInputMessage="false" sqref="C170" type="list">
      <formula1>INDIRECT("Sub_"&amp;SUBSTITUTE($B170," ","_"))</formula1>
      <formula2>0</formula2>
    </dataValidation>
    <dataValidation allowBlank="true" errorStyle="stop" operator="between" showDropDown="false" showErrorMessage="false" showInputMessage="false" sqref="C171" type="list">
      <formula1>INDIRECT("Sub_"&amp;SUBSTITUTE($B171," ","_"))</formula1>
      <formula2>0</formula2>
    </dataValidation>
    <dataValidation allowBlank="true" errorStyle="stop" operator="between" showDropDown="false" showErrorMessage="false" showInputMessage="false" sqref="C172" type="list">
      <formula1>INDIRECT("Sub_"&amp;SUBSTITUTE($B172," ","_"))</formula1>
      <formula2>0</formula2>
    </dataValidation>
    <dataValidation allowBlank="true" errorStyle="stop" operator="between" showDropDown="false" showErrorMessage="false" showInputMessage="false" sqref="C173" type="list">
      <formula1>INDIRECT("Sub_"&amp;SUBSTITUTE($B173," ","_"))</formula1>
      <formula2>0</formula2>
    </dataValidation>
    <dataValidation allowBlank="true" errorStyle="stop" operator="between" showDropDown="false" showErrorMessage="false" showInputMessage="false" sqref="C174" type="list">
      <formula1>INDIRECT("Sub_"&amp;SUBSTITUTE($B174," ","_"))</formula1>
      <formula2>0</formula2>
    </dataValidation>
    <dataValidation allowBlank="true" errorStyle="stop" operator="between" showDropDown="false" showErrorMessage="false" showInputMessage="false" sqref="C175" type="list">
      <formula1>INDIRECT("Sub_"&amp;SUBSTITUTE($B175," ","_"))</formula1>
      <formula2>0</formula2>
    </dataValidation>
    <dataValidation allowBlank="true" errorStyle="stop" operator="between" showDropDown="false" showErrorMessage="false" showInputMessage="false" sqref="C176" type="list">
      <formula1>INDIRECT("Sub_"&amp;SUBSTITUTE($B176," ","_"))</formula1>
      <formula2>0</formula2>
    </dataValidation>
    <dataValidation allowBlank="true" errorStyle="stop" operator="between" showDropDown="false" showErrorMessage="false" showInputMessage="false" sqref="C177" type="list">
      <formula1>INDIRECT("Sub_"&amp;SUBSTITUTE($B177," ","_"))</formula1>
      <formula2>0</formula2>
    </dataValidation>
    <dataValidation allowBlank="true" errorStyle="stop" operator="between" showDropDown="false" showErrorMessage="false" showInputMessage="false" sqref="C178" type="list">
      <formula1>INDIRECT("Sub_"&amp;SUBSTITUTE($B178," ","_"))</formula1>
      <formula2>0</formula2>
    </dataValidation>
    <dataValidation allowBlank="true" errorStyle="stop" operator="between" showDropDown="false" showErrorMessage="false" showInputMessage="false" sqref="C179" type="list">
      <formula1>INDIRECT("Sub_"&amp;SUBSTITUTE($B179," ","_"))</formula1>
      <formula2>0</formula2>
    </dataValidation>
    <dataValidation allowBlank="true" errorStyle="stop" operator="between" showDropDown="false" showErrorMessage="false" showInputMessage="false" sqref="C180" type="list">
      <formula1>INDIRECT("Sub_"&amp;SUBSTITUTE($B180," ","_"))</formula1>
      <formula2>0</formula2>
    </dataValidation>
    <dataValidation allowBlank="true" errorStyle="stop" operator="between" showDropDown="false" showErrorMessage="false" showInputMessage="false" sqref="C181" type="list">
      <formula1>INDIRECT("Sub_"&amp;SUBSTITUTE($B181," ","_"))</formula1>
      <formula2>0</formula2>
    </dataValidation>
    <dataValidation allowBlank="true" errorStyle="stop" operator="between" showDropDown="false" showErrorMessage="false" showInputMessage="false" sqref="C182" type="list">
      <formula1>INDIRECT("Sub_"&amp;SUBSTITUTE($B182," ","_"))</formula1>
      <formula2>0</formula2>
    </dataValidation>
    <dataValidation allowBlank="true" errorStyle="stop" operator="between" showDropDown="false" showErrorMessage="false" showInputMessage="false" sqref="C183" type="list">
      <formula1>INDIRECT("Sub_"&amp;SUBSTITUTE($B183," ","_"))</formula1>
      <formula2>0</formula2>
    </dataValidation>
    <dataValidation allowBlank="true" errorStyle="stop" operator="between" showDropDown="false" showErrorMessage="false" showInputMessage="false" sqref="C184" type="list">
      <formula1>INDIRECT("Sub_"&amp;SUBSTITUTE($B184," ","_"))</formula1>
      <formula2>0</formula2>
    </dataValidation>
    <dataValidation allowBlank="true" errorStyle="stop" operator="between" showDropDown="false" showErrorMessage="false" showInputMessage="false" sqref="C185" type="list">
      <formula1>INDIRECT("Sub_"&amp;SUBSTITUTE($B185," ","_"))</formula1>
      <formula2>0</formula2>
    </dataValidation>
    <dataValidation allowBlank="true" errorStyle="stop" operator="between" showDropDown="false" showErrorMessage="false" showInputMessage="false" sqref="C186" type="list">
      <formula1>INDIRECT("Sub_"&amp;SUBSTITUTE($B186," ","_"))</formula1>
      <formula2>0</formula2>
    </dataValidation>
    <dataValidation allowBlank="true" errorStyle="stop" operator="between" showDropDown="false" showErrorMessage="false" showInputMessage="false" sqref="C187" type="list">
      <formula1>INDIRECT("Sub_"&amp;SUBSTITUTE($B187," ","_"))</formula1>
      <formula2>0</formula2>
    </dataValidation>
    <dataValidation allowBlank="true" errorStyle="stop" operator="between" showDropDown="false" showErrorMessage="false" showInputMessage="false" sqref="C188" type="list">
      <formula1>INDIRECT("Sub_"&amp;SUBSTITUTE($B188," ","_"))</formula1>
      <formula2>0</formula2>
    </dataValidation>
    <dataValidation allowBlank="true" errorStyle="stop" operator="between" showDropDown="false" showErrorMessage="false" showInputMessage="false" sqref="C189" type="list">
      <formula1>INDIRECT("Sub_"&amp;SUBSTITUTE($B189," ","_"))</formula1>
      <formula2>0</formula2>
    </dataValidation>
    <dataValidation allowBlank="true" errorStyle="stop" operator="between" showDropDown="false" showErrorMessage="false" showInputMessage="false" sqref="C190" type="list">
      <formula1>INDIRECT("Sub_"&amp;SUBSTITUTE($B190," ","_"))</formula1>
      <formula2>0</formula2>
    </dataValidation>
    <dataValidation allowBlank="true" errorStyle="stop" operator="between" showDropDown="false" showErrorMessage="false" showInputMessage="false" sqref="C191" type="list">
      <formula1>INDIRECT("Sub_"&amp;SUBSTITUTE($B191," ","_"))</formula1>
      <formula2>0</formula2>
    </dataValidation>
    <dataValidation allowBlank="true" errorStyle="stop" operator="between" showDropDown="false" showErrorMessage="false" showInputMessage="false" sqref="C192" type="list">
      <formula1>INDIRECT("Sub_"&amp;SUBSTITUTE($B192," ","_"))</formula1>
      <formula2>0</formula2>
    </dataValidation>
    <dataValidation allowBlank="true" errorStyle="stop" operator="between" showDropDown="false" showErrorMessage="false" showInputMessage="false" sqref="C193" type="list">
      <formula1>INDIRECT("Sub_"&amp;SUBSTITUTE($B193," ","_"))</formula1>
      <formula2>0</formula2>
    </dataValidation>
    <dataValidation allowBlank="true" errorStyle="stop" operator="between" showDropDown="false" showErrorMessage="false" showInputMessage="false" sqref="C194" type="list">
      <formula1>INDIRECT("Sub_"&amp;SUBSTITUTE($B194," ","_"))</formula1>
      <formula2>0</formula2>
    </dataValidation>
    <dataValidation allowBlank="true" errorStyle="stop" operator="between" showDropDown="false" showErrorMessage="false" showInputMessage="false" sqref="C195" type="list">
      <formula1>INDIRECT("Sub_"&amp;SUBSTITUTE($B195," ","_"))</formula1>
      <formula2>0</formula2>
    </dataValidation>
    <dataValidation allowBlank="true" errorStyle="stop" operator="between" showDropDown="false" showErrorMessage="false" showInputMessage="false" sqref="C196" type="list">
      <formula1>INDIRECT("Sub_"&amp;SUBSTITUTE($B196," ","_"))</formula1>
      <formula2>0</formula2>
    </dataValidation>
    <dataValidation allowBlank="true" errorStyle="stop" operator="between" showDropDown="false" showErrorMessage="false" showInputMessage="false" sqref="C197" type="list">
      <formula1>INDIRECT("Sub_"&amp;SUBSTITUTE($B197," ","_"))</formula1>
      <formula2>0</formula2>
    </dataValidation>
    <dataValidation allowBlank="true" errorStyle="stop" operator="between" showDropDown="false" showErrorMessage="false" showInputMessage="false" sqref="C198" type="list">
      <formula1>INDIRECT("Sub_"&amp;SUBSTITUTE($B198," ","_"))</formula1>
      <formula2>0</formula2>
    </dataValidation>
    <dataValidation allowBlank="true" errorStyle="stop" operator="between" showDropDown="false" showErrorMessage="false" showInputMessage="false" sqref="C199" type="list">
      <formula1>INDIRECT("Sub_"&amp;SUBSTITUTE($B199," ","_"))</formula1>
      <formula2>0</formula2>
    </dataValidation>
    <dataValidation allowBlank="true" errorStyle="stop" operator="between" showDropDown="false" showErrorMessage="false" showInputMessage="false" sqref="C200" type="list">
      <formula1>INDIRECT("Sub_"&amp;SUBSTITUTE($B200," ","_"))</formula1>
      <formula2>0</formula2>
    </dataValidation>
    <dataValidation allowBlank="true" errorStyle="stop" operator="between" showDropDown="false" showErrorMessage="false" showInputMessage="false" sqref="C201" type="list">
      <formula1>INDIRECT("Sub_"&amp;SUBSTITUTE($B201," ","_"))</formula1>
      <formula2>0</formula2>
    </dataValidation>
    <dataValidation allowBlank="true" errorStyle="stop" operator="between" showDropDown="false" showErrorMessage="false" showInputMessage="false" sqref="C202" type="list">
      <formula1>INDIRECT("Sub_"&amp;SUBSTITUTE($B202," ","_"))</formula1>
      <formula2>0</formula2>
    </dataValidation>
    <dataValidation allowBlank="true" errorStyle="stop" operator="between" showDropDown="false" showErrorMessage="false" showInputMessage="false" sqref="C203" type="list">
      <formula1>INDIRECT("Sub_"&amp;SUBSTITUTE($B203," ","_"))</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12"/>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sheetData>
    <row r="1" customFormat="false" ht="15" hidden="false" customHeight="false" outlineLevel="0" collapsed="false">
      <c r="A1" s="0" t="s">
        <v>94</v>
      </c>
      <c r="B1" s="0" t="s">
        <v>9</v>
      </c>
      <c r="C1" s="0" t="s">
        <v>10</v>
      </c>
      <c r="D1" s="0" t="s">
        <v>11</v>
      </c>
      <c r="E1" s="0" t="s">
        <v>12</v>
      </c>
      <c r="F1" s="0" t="s">
        <v>13</v>
      </c>
      <c r="G1" s="0" t="s">
        <v>14</v>
      </c>
      <c r="H1" s="0" t="s">
        <v>15</v>
      </c>
      <c r="I1" s="0" t="s">
        <v>16</v>
      </c>
      <c r="J1" s="0" t="s">
        <v>17</v>
      </c>
      <c r="K1" s="0" t="s">
        <v>18</v>
      </c>
      <c r="L1" s="0" t="s">
        <v>19</v>
      </c>
      <c r="M1" s="0" t="s">
        <v>94</v>
      </c>
    </row>
    <row r="2" customFormat="false" ht="15" hidden="false" customHeight="false" outlineLevel="0" collapsed="false">
      <c r="A2" s="0" t="s">
        <v>27</v>
      </c>
      <c r="B2" s="0" t="s">
        <v>33</v>
      </c>
      <c r="C2" s="0" t="s">
        <v>40</v>
      </c>
      <c r="D2" s="0" t="s">
        <v>46</v>
      </c>
      <c r="E2" s="0" t="s">
        <v>50</v>
      </c>
      <c r="F2" s="0" t="s">
        <v>55</v>
      </c>
      <c r="G2" s="0" t="s">
        <v>62</v>
      </c>
      <c r="H2" s="0" t="s">
        <v>65</v>
      </c>
      <c r="I2" s="0" t="s">
        <v>69</v>
      </c>
      <c r="J2" s="0" t="s">
        <v>74</v>
      </c>
      <c r="K2" s="0" t="s">
        <v>77</v>
      </c>
      <c r="L2" s="0" t="s">
        <v>80</v>
      </c>
      <c r="M2" s="0" t="s">
        <v>9</v>
      </c>
    </row>
    <row r="3" customFormat="false" ht="15" hidden="false" customHeight="false" outlineLevel="0" collapsed="false">
      <c r="A3" s="0" t="s">
        <v>28</v>
      </c>
      <c r="B3" s="0" t="s">
        <v>34</v>
      </c>
      <c r="C3" s="0" t="s">
        <v>41</v>
      </c>
      <c r="D3" s="0" t="s">
        <v>47</v>
      </c>
      <c r="E3" s="0" t="s">
        <v>51</v>
      </c>
      <c r="F3" s="0" t="s">
        <v>56</v>
      </c>
      <c r="H3" s="0" t="s">
        <v>66</v>
      </c>
      <c r="I3" s="0" t="s">
        <v>70</v>
      </c>
      <c r="M3" s="0" t="s">
        <v>10</v>
      </c>
    </row>
    <row r="4" customFormat="false" ht="15" hidden="false" customHeight="false" outlineLevel="0" collapsed="false">
      <c r="A4" s="0" t="s">
        <v>29</v>
      </c>
      <c r="B4" s="0" t="s">
        <v>35</v>
      </c>
      <c r="C4" s="0" t="s">
        <v>42</v>
      </c>
      <c r="E4" s="0" t="s">
        <v>52</v>
      </c>
      <c r="F4" s="0" t="s">
        <v>57</v>
      </c>
      <c r="I4" s="0" t="s">
        <v>71</v>
      </c>
      <c r="M4" s="0" t="s">
        <v>11</v>
      </c>
    </row>
    <row r="5" customFormat="false" ht="15" hidden="false" customHeight="false" outlineLevel="0" collapsed="false">
      <c r="B5" s="0" t="s">
        <v>36</v>
      </c>
      <c r="C5" s="0" t="s">
        <v>43</v>
      </c>
      <c r="F5" s="0" t="s">
        <v>58</v>
      </c>
      <c r="M5" s="0" t="s">
        <v>12</v>
      </c>
    </row>
    <row r="6" customFormat="false" ht="15" hidden="false" customHeight="false" outlineLevel="0" collapsed="false">
      <c r="B6" s="0" t="s">
        <v>37</v>
      </c>
      <c r="F6" s="0" t="s">
        <v>59</v>
      </c>
      <c r="M6" s="0" t="s">
        <v>13</v>
      </c>
    </row>
    <row r="7" customFormat="false" ht="15" hidden="false" customHeight="false" outlineLevel="0" collapsed="false">
      <c r="M7" s="0" t="s">
        <v>14</v>
      </c>
    </row>
    <row r="8" customFormat="false" ht="15" hidden="false" customHeight="false" outlineLevel="0" collapsed="false">
      <c r="M8" s="0" t="s">
        <v>15</v>
      </c>
    </row>
    <row r="9" customFormat="false" ht="15" hidden="false" customHeight="false" outlineLevel="0" collapsed="false">
      <c r="M9" s="0" t="s">
        <v>16</v>
      </c>
    </row>
    <row r="10" customFormat="false" ht="15" hidden="false" customHeight="false" outlineLevel="0" collapsed="false">
      <c r="M10" s="0" t="s">
        <v>17</v>
      </c>
    </row>
    <row r="11" customFormat="false" ht="15" hidden="false" customHeight="false" outlineLevel="0" collapsed="false">
      <c r="M11" s="0" t="s">
        <v>18</v>
      </c>
    </row>
    <row r="12" customFormat="false" ht="15" hidden="false" customHeight="false" outlineLevel="0" collapsed="false">
      <c r="M12" s="0" t="s">
        <v>19</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I16"/>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7" topLeftCell="B8" activePane="bottomRight" state="frozen"/>
      <selection pane="topLeft" activeCell="A1" activeCellId="0" sqref="A1"/>
      <selection pane="topRight" activeCell="B1" activeCellId="0" sqref="B1"/>
      <selection pane="bottomLeft" activeCell="A8" activeCellId="0" sqref="A8"/>
      <selection pane="bottomRigh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26"/>
    <col collapsed="false" customWidth="true" hidden="false" outlineLevel="0" max="3" min="3" style="0" width="14"/>
    <col collapsed="false" customWidth="true" hidden="false" outlineLevel="0" max="4" min="4" style="0" width="10"/>
    <col collapsed="false" customWidth="true" hidden="false" outlineLevel="0" max="5" min="5" style="0" width="14"/>
    <col collapsed="false" customWidth="true" hidden="false" outlineLevel="0" max="6" min="6" style="0" width="12"/>
    <col collapsed="false" customWidth="true" hidden="false" outlineLevel="0" max="7" min="7" style="0" width="13"/>
    <col collapsed="false" customWidth="true" hidden="false" outlineLevel="0" max="9" min="8" style="0" width="16"/>
  </cols>
  <sheetData>
    <row r="1" customFormat="false" ht="27.75" hidden="false" customHeight="true" outlineLevel="0" collapsed="false">
      <c r="B1" s="36" t="s">
        <v>95</v>
      </c>
      <c r="C1" s="36"/>
      <c r="D1" s="36"/>
      <c r="E1" s="36"/>
      <c r="F1" s="36"/>
      <c r="G1" s="36"/>
      <c r="H1" s="36"/>
      <c r="I1" s="36"/>
    </row>
    <row r="2" customFormat="false" ht="15.75" hidden="false" customHeight="true" outlineLevel="0" collapsed="false">
      <c r="B2" s="34" t="s">
        <v>96</v>
      </c>
      <c r="C2" s="34"/>
      <c r="D2" s="34"/>
      <c r="E2" s="34"/>
      <c r="F2" s="34"/>
      <c r="G2" s="34"/>
      <c r="H2" s="34"/>
      <c r="I2" s="34"/>
    </row>
    <row r="4" customFormat="false" ht="15" hidden="false" customHeight="false" outlineLevel="0" collapsed="false">
      <c r="B4" s="37" t="s">
        <v>97</v>
      </c>
      <c r="D4" s="38" t="s">
        <v>98</v>
      </c>
      <c r="E4" s="38"/>
      <c r="F4" s="38"/>
    </row>
    <row r="5" customFormat="false" ht="15" hidden="false" customHeight="false" outlineLevel="0" collapsed="false">
      <c r="B5" s="39" t="s">
        <v>99</v>
      </c>
      <c r="C5" s="39"/>
      <c r="D5" s="40" t="n">
        <v>200</v>
      </c>
    </row>
    <row r="7" customFormat="false" ht="30" hidden="false" customHeight="true" outlineLevel="0" collapsed="false">
      <c r="B7" s="41" t="s">
        <v>100</v>
      </c>
      <c r="C7" s="41" t="s">
        <v>101</v>
      </c>
      <c r="D7" s="41" t="s">
        <v>102</v>
      </c>
      <c r="E7" s="41" t="s">
        <v>103</v>
      </c>
      <c r="F7" s="41" t="s">
        <v>104</v>
      </c>
      <c r="G7" s="41" t="s">
        <v>105</v>
      </c>
      <c r="H7" s="41" t="s">
        <v>106</v>
      </c>
      <c r="I7" s="41" t="s">
        <v>107</v>
      </c>
    </row>
    <row r="8" customFormat="false" ht="15" hidden="false" customHeight="false" outlineLevel="0" collapsed="false">
      <c r="B8" s="5" t="s">
        <v>55</v>
      </c>
      <c r="C8" s="42" t="n">
        <v>4500</v>
      </c>
      <c r="D8" s="43" t="n">
        <v>0.2499</v>
      </c>
      <c r="E8" s="42" t="n">
        <v>135</v>
      </c>
      <c r="F8" s="44" t="n">
        <f aca="false">D8/12</f>
        <v>0.020825</v>
      </c>
      <c r="G8" s="45" t="n">
        <f aca="false">IF(LEFT($D$4,1)="A",RANK(D8,$D$8:$D$12),RANK(C8,$C$8:$C$12,1))</f>
        <v>1</v>
      </c>
      <c r="H8" s="45" t="n">
        <f aca="false">IF(E8&lt;=0,"-",IF(E8&lt;=C8*F8,"Never",ROUNDUP(NPER(F8,-E8,C8),0)))</f>
        <v>58</v>
      </c>
      <c r="I8" s="46" t="n">
        <f aca="false">IF(OR(H8="-",H8="Never"),"-",ROUND(E8*H8-C8,2))</f>
        <v>3330</v>
      </c>
    </row>
    <row r="9" customFormat="false" ht="15" hidden="false" customHeight="false" outlineLevel="0" collapsed="false">
      <c r="B9" s="5" t="s">
        <v>56</v>
      </c>
      <c r="C9" s="42" t="n">
        <v>2200</v>
      </c>
      <c r="D9" s="43" t="n">
        <v>0.1999</v>
      </c>
      <c r="E9" s="42" t="n">
        <v>75</v>
      </c>
      <c r="F9" s="44" t="n">
        <f aca="false">D9/12</f>
        <v>0.0166583333333333</v>
      </c>
      <c r="G9" s="45" t="n">
        <f aca="false">IF(LEFT($D$4,1)="A",RANK(D9,$D$8:$D$12),RANK(C9,$C$8:$C$12,1))</f>
        <v>2</v>
      </c>
      <c r="H9" s="45" t="n">
        <f aca="false">IF(E9&lt;=0,"-",IF(E9&lt;=C9*F9,"Never",ROUNDUP(NPER(F9,-E9,C9),0)))</f>
        <v>41</v>
      </c>
      <c r="I9" s="46" t="n">
        <f aca="false">IF(OR(H9="-",H9="Never"),"-",ROUND(E9*H9-C9,2))</f>
        <v>875</v>
      </c>
    </row>
    <row r="10" customFormat="false" ht="15" hidden="false" customHeight="false" outlineLevel="0" collapsed="false">
      <c r="B10" s="5" t="s">
        <v>57</v>
      </c>
      <c r="C10" s="42" t="n">
        <v>18000</v>
      </c>
      <c r="D10" s="43" t="n">
        <v>0.058</v>
      </c>
      <c r="E10" s="42" t="n">
        <v>210</v>
      </c>
      <c r="F10" s="44" t="n">
        <f aca="false">D10/12</f>
        <v>0.00483333333333333</v>
      </c>
      <c r="G10" s="45" t="n">
        <f aca="false">IF(LEFT($D$4,1)="A",RANK(D10,$D$8:$D$12),RANK(C10,$C$8:$C$12,1))</f>
        <v>5</v>
      </c>
      <c r="H10" s="45" t="n">
        <f aca="false">IF(E10&lt;=0,"-",IF(E10&lt;=C10*F10,"Never",ROUNDUP(NPER(F10,-E10,C10),0)))</f>
        <v>111</v>
      </c>
      <c r="I10" s="46" t="n">
        <f aca="false">IF(OR(H10="-",H10="Never"),"-",ROUND(E10*H10-C10,2))</f>
        <v>5310</v>
      </c>
    </row>
    <row r="11" customFormat="false" ht="15" hidden="false" customHeight="false" outlineLevel="0" collapsed="false">
      <c r="B11" s="5" t="s">
        <v>58</v>
      </c>
      <c r="C11" s="42" t="n">
        <v>9600</v>
      </c>
      <c r="D11" s="43" t="n">
        <v>0.065</v>
      </c>
      <c r="E11" s="42" t="n">
        <v>310</v>
      </c>
      <c r="F11" s="44" t="n">
        <f aca="false">D11/12</f>
        <v>0.00541666666666667</v>
      </c>
      <c r="G11" s="45" t="n">
        <f aca="false">IF(LEFT($D$4,1)="A",RANK(D11,$D$8:$D$12),RANK(C11,$C$8:$C$12,1))</f>
        <v>4</v>
      </c>
      <c r="H11" s="45" t="n">
        <f aca="false">IF(E11&lt;=0,"-",IF(E11&lt;=C11*F11,"Never",ROUNDUP(NPER(F11,-E11,C11),0)))</f>
        <v>34</v>
      </c>
      <c r="I11" s="46" t="n">
        <f aca="false">IF(OR(H11="-",H11="Never"),"-",ROUND(E11*H11-C11,2))</f>
        <v>940</v>
      </c>
    </row>
    <row r="12" customFormat="false" ht="15" hidden="false" customHeight="false" outlineLevel="0" collapsed="false">
      <c r="B12" s="5" t="s">
        <v>59</v>
      </c>
      <c r="C12" s="42" t="n">
        <v>3000</v>
      </c>
      <c r="D12" s="43" t="n">
        <v>0.115</v>
      </c>
      <c r="E12" s="42" t="n">
        <v>95</v>
      </c>
      <c r="F12" s="44" t="n">
        <f aca="false">D12/12</f>
        <v>0.00958333333333333</v>
      </c>
      <c r="G12" s="45" t="n">
        <f aca="false">IF(LEFT($D$4,1)="A",RANK(D12,$D$8:$D$12),RANK(C12,$C$8:$C$12,1))</f>
        <v>3</v>
      </c>
      <c r="H12" s="45" t="n">
        <f aca="false">IF(E12&lt;=0,"-",IF(E12&lt;=C12*F12,"Never",ROUNDUP(NPER(F12,-E12,C12),0)))</f>
        <v>38</v>
      </c>
      <c r="I12" s="46" t="n">
        <f aca="false">IF(OR(H12="-",H12="Never"),"-",ROUND(E12*H12-C12,2))</f>
        <v>610</v>
      </c>
    </row>
    <row r="13" customFormat="false" ht="15" hidden="false" customHeight="false" outlineLevel="0" collapsed="false">
      <c r="B13" s="47" t="s">
        <v>108</v>
      </c>
      <c r="C13" s="48" t="n">
        <f aca="false">SUM(C8:C12)</f>
        <v>37300</v>
      </c>
      <c r="D13" s="49"/>
      <c r="E13" s="48" t="n">
        <f aca="false">SUM(E8:E12)</f>
        <v>825</v>
      </c>
      <c r="F13" s="49"/>
      <c r="G13" s="49"/>
      <c r="H13" s="49"/>
      <c r="I13" s="49"/>
    </row>
    <row r="15" customFormat="false" ht="15" hidden="false" customHeight="false" outlineLevel="0" collapsed="false">
      <c r="B15" s="39" t="s">
        <v>109</v>
      </c>
      <c r="C15" s="39"/>
      <c r="D15" s="39"/>
      <c r="E15" s="50" t="n">
        <f aca="false">'Amortization Schedule'!$S$1</f>
        <v>43</v>
      </c>
    </row>
    <row r="16" customFormat="false" ht="15" hidden="false" customHeight="false" outlineLevel="0" collapsed="false">
      <c r="B16" s="39" t="s">
        <v>110</v>
      </c>
      <c r="C16" s="39"/>
      <c r="D16" s="39"/>
      <c r="E16" s="51" t="n">
        <f aca="false">'Amortization Schedule'!$U$1</f>
        <v>5506.55</v>
      </c>
    </row>
  </sheetData>
  <mergeCells count="6">
    <mergeCell ref="B1:I1"/>
    <mergeCell ref="B2:I2"/>
    <mergeCell ref="D4:F4"/>
    <mergeCell ref="B5:C5"/>
    <mergeCell ref="B15:D15"/>
    <mergeCell ref="B16:D16"/>
  </mergeCells>
  <dataValidations count="1">
    <dataValidation allowBlank="false" errorStyle="stop" operator="between" showDropDown="false" showErrorMessage="false" showInputMessage="false" sqref="D4" type="list">
      <formula1>"Avalanche (Highest APR First),Snowball (Lowest Balance First)"</formula1>
      <formula2>0</formula2>
    </dataValidation>
  </dataValidation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B1:B24"/>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3"/>
    <col collapsed="false" customWidth="true" hidden="false" outlineLevel="0" max="2" min="2" style="0" width="100"/>
  </cols>
  <sheetData>
    <row r="1" customFormat="false" ht="33.75" hidden="false" customHeight="true" outlineLevel="0" collapsed="false">
      <c r="B1" s="52" t="s">
        <v>111</v>
      </c>
    </row>
    <row r="3" customFormat="false" ht="16.15" hidden="false" customHeight="false" outlineLevel="0" collapsed="false">
      <c r="B3" s="53" t="s">
        <v>112</v>
      </c>
    </row>
    <row r="4" customFormat="false" ht="30" hidden="false" customHeight="true" outlineLevel="0" collapsed="false">
      <c r="B4" s="54" t="s">
        <v>113</v>
      </c>
    </row>
    <row r="6" customFormat="false" ht="15" hidden="false" customHeight="false" outlineLevel="0" collapsed="false">
      <c r="B6" s="55" t="s">
        <v>114</v>
      </c>
    </row>
    <row r="7" customFormat="false" ht="60" hidden="false" customHeight="true" outlineLevel="0" collapsed="false">
      <c r="B7" s="54" t="s">
        <v>115</v>
      </c>
    </row>
    <row r="9" customFormat="false" ht="15" hidden="false" customHeight="false" outlineLevel="0" collapsed="false">
      <c r="B9" s="55" t="s">
        <v>116</v>
      </c>
    </row>
    <row r="10" customFormat="false" ht="75" hidden="false" customHeight="true" outlineLevel="0" collapsed="false">
      <c r="B10" s="54" t="s">
        <v>117</v>
      </c>
    </row>
    <row r="12" customFormat="false" ht="15" hidden="false" customHeight="false" outlineLevel="0" collapsed="false">
      <c r="B12" s="55" t="s">
        <v>118</v>
      </c>
    </row>
    <row r="13" customFormat="false" ht="45" hidden="false" customHeight="true" outlineLevel="0" collapsed="false">
      <c r="B13" s="54" t="s">
        <v>119</v>
      </c>
    </row>
    <row r="15" customFormat="false" ht="15" hidden="false" customHeight="false" outlineLevel="0" collapsed="false">
      <c r="B15" s="55" t="s">
        <v>120</v>
      </c>
    </row>
    <row r="16" customFormat="false" ht="30" hidden="false" customHeight="true" outlineLevel="0" collapsed="false">
      <c r="B16" s="54" t="s">
        <v>121</v>
      </c>
    </row>
    <row r="18" customFormat="false" ht="15" hidden="false" customHeight="false" outlineLevel="0" collapsed="false">
      <c r="B18" s="55" t="s">
        <v>122</v>
      </c>
    </row>
    <row r="19" customFormat="false" ht="30" hidden="false" customHeight="true" outlineLevel="0" collapsed="false">
      <c r="B19" s="54" t="s">
        <v>123</v>
      </c>
    </row>
    <row r="21" customFormat="false" ht="15" hidden="false" customHeight="false" outlineLevel="0" collapsed="false">
      <c r="B21" s="55" t="s">
        <v>124</v>
      </c>
    </row>
    <row r="22" customFormat="false" ht="30" hidden="false" customHeight="true" outlineLevel="0" collapsed="false">
      <c r="B22" s="54" t="s">
        <v>125</v>
      </c>
    </row>
    <row r="24" customFormat="false" ht="30" hidden="false" customHeight="true" outlineLevel="0" collapsed="false">
      <c r="B24" s="56" t="s">
        <v>126</v>
      </c>
    </row>
  </sheetData>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U53"/>
  <sheetViews>
    <sheetView showFormulas="false" showGridLines="false" showRowColHeaders="true" showZeros="true" rightToLeft="false" tabSelected="false" showOutlineSymbols="true" defaultGridColor="true" view="normal" topLeftCell="A1" colorId="64" zoomScale="100" zoomScaleNormal="100" zoomScalePageLayoutView="100" workbookViewId="0">
      <pane xSplit="1" ySplit="5" topLeftCell="B6" activePane="bottomRight" state="frozen"/>
      <selection pane="topLeft" activeCell="A1" activeCellId="0" sqref="A1"/>
      <selection pane="topRight" activeCell="B1" activeCellId="0" sqref="B1"/>
      <selection pane="bottomLeft" activeCell="A6" activeCellId="0" sqref="A6"/>
      <selection pane="bottomRight" activeCell="A1" activeCellId="0" sqref="A1"/>
    </sheetView>
  </sheetViews>
  <sheetFormatPr defaultColWidth="8.6796875" defaultRowHeight="15" zeroHeight="false" outlineLevelRow="0" outlineLevelCol="0"/>
  <cols>
    <col collapsed="false" customWidth="true" hidden="false" outlineLevel="0" max="1" min="1" style="0" width="10"/>
    <col collapsed="false" customWidth="true" hidden="false" outlineLevel="0" max="16" min="2" style="0" width="12"/>
    <col collapsed="false" customWidth="true" hidden="false" outlineLevel="0" max="17" min="17" style="0" width="14"/>
    <col collapsed="false" customWidth="true" hidden="false" outlineLevel="0" max="18" min="18" style="0" width="13"/>
  </cols>
  <sheetData>
    <row r="1" customFormat="false" ht="25.5" hidden="false" customHeight="true" outlineLevel="0" collapsed="false">
      <c r="A1" s="33" t="s">
        <v>127</v>
      </c>
      <c r="B1" s="33"/>
      <c r="C1" s="33"/>
      <c r="R1" s="57" t="s">
        <v>128</v>
      </c>
      <c r="S1" s="58" t="n">
        <f aca="false">IFERROR(INDEX(A6:A53,MATCH(TRUE(),INDEX(Q6:Q53&lt;=0.5,0),0)),"beyond " &amp; 48 &amp; " months")</f>
        <v>43</v>
      </c>
      <c r="T1" s="57" t="s">
        <v>129</v>
      </c>
      <c r="U1" s="59" t="n">
        <f aca="false">SUM(C6:C53,F6:F53,I6:I53,L6:L53,O6:O53)</f>
        <v>5506.55</v>
      </c>
    </row>
    <row r="2" customFormat="false" ht="24" hidden="false" customHeight="true" outlineLevel="0" collapsed="false">
      <c r="A2" s="60"/>
      <c r="B2" s="60"/>
      <c r="C2" s="60"/>
      <c r="D2" s="60"/>
      <c r="E2" s="60"/>
      <c r="F2" s="60"/>
    </row>
    <row r="4" customFormat="false" ht="15" hidden="false" customHeight="false" outlineLevel="0" collapsed="false">
      <c r="A4" s="61" t="s">
        <v>130</v>
      </c>
      <c r="B4" s="62" t="str">
        <f aca="false">'Debt Payoff Planner'!B8</f>
        <v>Credit Card 1</v>
      </c>
      <c r="C4" s="62"/>
      <c r="D4" s="62"/>
      <c r="E4" s="62" t="str">
        <f aca="false">'Debt Payoff Planner'!B9</f>
        <v>Credit Card 2</v>
      </c>
      <c r="F4" s="62"/>
      <c r="G4" s="62"/>
      <c r="H4" s="62" t="str">
        <f aca="false">'Debt Payoff Planner'!B10</f>
        <v>Student Loan</v>
      </c>
      <c r="I4" s="62"/>
      <c r="J4" s="62"/>
      <c r="K4" s="62" t="str">
        <f aca="false">'Debt Payoff Planner'!B11</f>
        <v>Auto Loan</v>
      </c>
      <c r="L4" s="62"/>
      <c r="M4" s="62"/>
      <c r="N4" s="62" t="str">
        <f aca="false">'Debt Payoff Planner'!B12</f>
        <v>Personal Loan</v>
      </c>
      <c r="O4" s="62"/>
      <c r="P4" s="62"/>
      <c r="Q4" s="62" t="s">
        <v>131</v>
      </c>
      <c r="R4" s="62" t="s">
        <v>132</v>
      </c>
    </row>
    <row r="5" customFormat="false" ht="15.75" hidden="false" customHeight="true" outlineLevel="0" collapsed="false">
      <c r="B5" s="63" t="s">
        <v>133</v>
      </c>
      <c r="C5" s="63" t="s">
        <v>134</v>
      </c>
      <c r="D5" s="63" t="s">
        <v>135</v>
      </c>
      <c r="E5" s="63" t="s">
        <v>133</v>
      </c>
      <c r="F5" s="63" t="s">
        <v>134</v>
      </c>
      <c r="G5" s="63" t="s">
        <v>135</v>
      </c>
      <c r="H5" s="63" t="s">
        <v>133</v>
      </c>
      <c r="I5" s="63" t="s">
        <v>134</v>
      </c>
      <c r="J5" s="63" t="s">
        <v>135</v>
      </c>
      <c r="K5" s="63" t="s">
        <v>133</v>
      </c>
      <c r="L5" s="63" t="s">
        <v>134</v>
      </c>
      <c r="M5" s="63" t="s">
        <v>135</v>
      </c>
      <c r="N5" s="63" t="s">
        <v>133</v>
      </c>
      <c r="O5" s="63" t="s">
        <v>134</v>
      </c>
      <c r="P5" s="63" t="s">
        <v>135</v>
      </c>
      <c r="Q5" s="62"/>
      <c r="R5" s="62"/>
    </row>
    <row r="6" customFormat="false" ht="15" hidden="false" customHeight="false" outlineLevel="0" collapsed="false">
      <c r="A6" s="64" t="n">
        <v>1</v>
      </c>
      <c r="B6" s="65" t="n">
        <f aca="false">IF('Debt Payoff Planner'!$C$8&lt;=0,0,MIN('Debt Payoff Planner'!$C$8+C6,'Debt Payoff Planner'!$E$8+IF('Debt Payoff Planner'!$G$8=MIN(IF('Debt Payoff Planner'!$C$8&gt;0,'Debt Payoff Planner'!$G$8,999),IF('Debt Payoff Planner'!$C$9&gt;0,'Debt Payoff Planner'!$G$9,999),IF('Debt Payoff Planner'!$C$10&gt;0,'Debt Payoff Planner'!$G$10,999),IF('Debt Payoff Planner'!$C$11&gt;0,'Debt Payoff Planner'!$G$11,999),IF('Debt Payoff Planner'!$C$12&gt;0,'Debt Payoff Planner'!$G$12,999)),R6,0)))</f>
        <v>335</v>
      </c>
      <c r="C6" s="66" t="n">
        <f aca="false">IF('Debt Payoff Planner'!$C$8&lt;=0,0,ROUND('Debt Payoff Planner'!$C$8*'Debt Payoff Planner'!$F$8,2))</f>
        <v>93.71</v>
      </c>
      <c r="D6" s="65" t="n">
        <f aca="false">MAX('Debt Payoff Planner'!$C$8+C6-B6,0)</f>
        <v>4258.71</v>
      </c>
      <c r="E6" s="65" t="n">
        <f aca="false">IF('Debt Payoff Planner'!$C$9&lt;=0,0,MIN('Debt Payoff Planner'!$C$9+F6,'Debt Payoff Planner'!$E$9+IF('Debt Payoff Planner'!$G$9=MIN(IF('Debt Payoff Planner'!$C$8&gt;0,'Debt Payoff Planner'!$G$8,999),IF('Debt Payoff Planner'!$C$9&gt;0,'Debt Payoff Planner'!$G$9,999),IF('Debt Payoff Planner'!$C$10&gt;0,'Debt Payoff Planner'!$G$10,999),IF('Debt Payoff Planner'!$C$11&gt;0,'Debt Payoff Planner'!$G$11,999),IF('Debt Payoff Planner'!$C$12&gt;0,'Debt Payoff Planner'!$G$12,999)),R6,0)))</f>
        <v>75</v>
      </c>
      <c r="F6" s="66" t="n">
        <f aca="false">IF('Debt Payoff Planner'!$C$9&lt;=0,0,ROUND('Debt Payoff Planner'!$C$9*'Debt Payoff Planner'!$F$9,2))</f>
        <v>36.65</v>
      </c>
      <c r="G6" s="65" t="n">
        <f aca="false">MAX('Debt Payoff Planner'!$C$9+F6-E6,0)</f>
        <v>2161.65</v>
      </c>
      <c r="H6" s="65" t="n">
        <f aca="false">IF('Debt Payoff Planner'!$C$10&lt;=0,0,MIN('Debt Payoff Planner'!$C$10+I6,'Debt Payoff Planner'!$E$10+IF('Debt Payoff Planner'!$G$10=MIN(IF('Debt Payoff Planner'!$C$8&gt;0,'Debt Payoff Planner'!$G$8,999),IF('Debt Payoff Planner'!$C$9&gt;0,'Debt Payoff Planner'!$G$9,999),IF('Debt Payoff Planner'!$C$10&gt;0,'Debt Payoff Planner'!$G$10,999),IF('Debt Payoff Planner'!$C$11&gt;0,'Debt Payoff Planner'!$G$11,999),IF('Debt Payoff Planner'!$C$12&gt;0,'Debt Payoff Planner'!$G$12,999)),R6,0)))</f>
        <v>210</v>
      </c>
      <c r="I6" s="66" t="n">
        <f aca="false">IF('Debt Payoff Planner'!$C$10&lt;=0,0,ROUND('Debt Payoff Planner'!$C$10*'Debt Payoff Planner'!$F$10,2))</f>
        <v>87</v>
      </c>
      <c r="J6" s="65" t="n">
        <f aca="false">MAX('Debt Payoff Planner'!$C$10+I6-H6,0)</f>
        <v>17877</v>
      </c>
      <c r="K6" s="65" t="n">
        <f aca="false">IF('Debt Payoff Planner'!$C$11&lt;=0,0,MIN('Debt Payoff Planner'!$C$11+L6,'Debt Payoff Planner'!$E$11+IF('Debt Payoff Planner'!$G$11=MIN(IF('Debt Payoff Planner'!$C$8&gt;0,'Debt Payoff Planner'!$G$8,999),IF('Debt Payoff Planner'!$C$9&gt;0,'Debt Payoff Planner'!$G$9,999),IF('Debt Payoff Planner'!$C$10&gt;0,'Debt Payoff Planner'!$G$10,999),IF('Debt Payoff Planner'!$C$11&gt;0,'Debt Payoff Planner'!$G$11,999),IF('Debt Payoff Planner'!$C$12&gt;0,'Debt Payoff Planner'!$G$12,999)),R6,0)))</f>
        <v>310</v>
      </c>
      <c r="L6" s="66" t="n">
        <f aca="false">IF('Debt Payoff Planner'!$C$11&lt;=0,0,ROUND('Debt Payoff Planner'!$C$11*'Debt Payoff Planner'!$F$11,2))</f>
        <v>52</v>
      </c>
      <c r="M6" s="65" t="n">
        <f aca="false">MAX('Debt Payoff Planner'!$C$11+L6-K6,0)</f>
        <v>9342</v>
      </c>
      <c r="N6" s="65" t="n">
        <f aca="false">IF('Debt Payoff Planner'!$C$12&lt;=0,0,MIN('Debt Payoff Planner'!$C$12+O6,'Debt Payoff Planner'!$E$12+IF('Debt Payoff Planner'!$G$12=MIN(IF('Debt Payoff Planner'!$C$8&gt;0,'Debt Payoff Planner'!$G$8,999),IF('Debt Payoff Planner'!$C$9&gt;0,'Debt Payoff Planner'!$G$9,999),IF('Debt Payoff Planner'!$C$10&gt;0,'Debt Payoff Planner'!$G$10,999),IF('Debt Payoff Planner'!$C$11&gt;0,'Debt Payoff Planner'!$G$11,999),IF('Debt Payoff Planner'!$C$12&gt;0,'Debt Payoff Planner'!$G$12,999)),R6,0)))</f>
        <v>95</v>
      </c>
      <c r="O6" s="66" t="n">
        <f aca="false">IF('Debt Payoff Planner'!$C$12&lt;=0,0,ROUND('Debt Payoff Planner'!$C$12*'Debt Payoff Planner'!$F$12,2))</f>
        <v>28.75</v>
      </c>
      <c r="P6" s="65" t="n">
        <f aca="false">MAX('Debt Payoff Planner'!$C$12+O6-N6,0)</f>
        <v>2933.75</v>
      </c>
      <c r="Q6" s="67" t="n">
        <f aca="false">D6+G6+J6+M6+P6</f>
        <v>36573.11</v>
      </c>
      <c r="R6" s="66" t="n">
        <f aca="false">'Debt Payoff Planner'!$D$5+IF('Debt Payoff Planner'!$C$8&lt;=0,'Debt Payoff Planner'!$E$8,0)+IF('Debt Payoff Planner'!$C$9&lt;=0,'Debt Payoff Planner'!$E$9,0)+IF('Debt Payoff Planner'!$C$10&lt;=0,'Debt Payoff Planner'!$E$10,0)+IF('Debt Payoff Planner'!$C$11&lt;=0,'Debt Payoff Planner'!$E$11,0)+IF('Debt Payoff Planner'!$C$12&lt;=0,'Debt Payoff Planner'!$E$12,0)</f>
        <v>200</v>
      </c>
    </row>
    <row r="7" customFormat="false" ht="15" hidden="false" customHeight="false" outlineLevel="0" collapsed="false">
      <c r="A7" s="64" t="n">
        <v>2</v>
      </c>
      <c r="B7" s="65" t="n">
        <f aca="false">IF(D6&lt;=0,0,MIN(D6+C7,'Debt Payoff Planner'!$E$8+IF('Debt Payoff Planner'!$G$8=MIN(IF(D6&gt;0,'Debt Payoff Planner'!$G$8,999),IF(G6&gt;0,'Debt Payoff Planner'!$G$9,999),IF(J6&gt;0,'Debt Payoff Planner'!$G$10,999),IF(M6&gt;0,'Debt Payoff Planner'!$G$11,999),IF(P6&gt;0,'Debt Payoff Planner'!$G$12,999)),R7,0)))</f>
        <v>335</v>
      </c>
      <c r="C7" s="66" t="n">
        <f aca="false">IF(D6&lt;=0,0,ROUND(D6*'Debt Payoff Planner'!$F$8,2))</f>
        <v>88.69</v>
      </c>
      <c r="D7" s="65" t="n">
        <f aca="false">MAX(D6+C7-B7,0)</f>
        <v>4012.4</v>
      </c>
      <c r="E7" s="65" t="n">
        <f aca="false">IF(G6&lt;=0,0,MIN(G6+F7,'Debt Payoff Planner'!$E$9+IF('Debt Payoff Planner'!$G$9=MIN(IF(D6&gt;0,'Debt Payoff Planner'!$G$8,999),IF(G6&gt;0,'Debt Payoff Planner'!$G$9,999),IF(J6&gt;0,'Debt Payoff Planner'!$G$10,999),IF(M6&gt;0,'Debt Payoff Planner'!$G$11,999),IF(P6&gt;0,'Debt Payoff Planner'!$G$12,999)),R7,0)))</f>
        <v>75</v>
      </c>
      <c r="F7" s="66" t="n">
        <f aca="false">IF(G6&lt;=0,0,ROUND(G6*'Debt Payoff Planner'!$F$9,2))</f>
        <v>36.01</v>
      </c>
      <c r="G7" s="65" t="n">
        <f aca="false">MAX(G6+F7-E7,0)</f>
        <v>2122.66</v>
      </c>
      <c r="H7" s="65" t="n">
        <f aca="false">IF(J6&lt;=0,0,MIN(J6+I7,'Debt Payoff Planner'!$E$10+IF('Debt Payoff Planner'!$G$10=MIN(IF(D6&gt;0,'Debt Payoff Planner'!$G$8,999),IF(G6&gt;0,'Debt Payoff Planner'!$G$9,999),IF(J6&gt;0,'Debt Payoff Planner'!$G$10,999),IF(M6&gt;0,'Debt Payoff Planner'!$G$11,999),IF(P6&gt;0,'Debt Payoff Planner'!$G$12,999)),R7,0)))</f>
        <v>210</v>
      </c>
      <c r="I7" s="66" t="n">
        <f aca="false">IF(J6&lt;=0,0,ROUND(J6*'Debt Payoff Planner'!$F$10,2))</f>
        <v>86.41</v>
      </c>
      <c r="J7" s="65" t="n">
        <f aca="false">MAX(J6+I7-H7,0)</f>
        <v>17753.41</v>
      </c>
      <c r="K7" s="65" t="n">
        <f aca="false">IF(M6&lt;=0,0,MIN(M6+L7,'Debt Payoff Planner'!$E$11+IF('Debt Payoff Planner'!$G$11=MIN(IF(D6&gt;0,'Debt Payoff Planner'!$G$8,999),IF(G6&gt;0,'Debt Payoff Planner'!$G$9,999),IF(J6&gt;0,'Debt Payoff Planner'!$G$10,999),IF(M6&gt;0,'Debt Payoff Planner'!$G$11,999),IF(P6&gt;0,'Debt Payoff Planner'!$G$12,999)),R7,0)))</f>
        <v>310</v>
      </c>
      <c r="L7" s="66" t="n">
        <f aca="false">IF(M6&lt;=0,0,ROUND(M6*'Debt Payoff Planner'!$F$11,2))</f>
        <v>50.6</v>
      </c>
      <c r="M7" s="65" t="n">
        <f aca="false">MAX(M6+L7-K7,0)</f>
        <v>9082.6</v>
      </c>
      <c r="N7" s="65" t="n">
        <f aca="false">IF(P6&lt;=0,0,MIN(P6+O7,'Debt Payoff Planner'!$E$12+IF('Debt Payoff Planner'!$G$12=MIN(IF(D6&gt;0,'Debt Payoff Planner'!$G$8,999),IF(G6&gt;0,'Debt Payoff Planner'!$G$9,999),IF(J6&gt;0,'Debt Payoff Planner'!$G$10,999),IF(M6&gt;0,'Debt Payoff Planner'!$G$11,999),IF(P6&gt;0,'Debt Payoff Planner'!$G$12,999)),R7,0)))</f>
        <v>95</v>
      </c>
      <c r="O7" s="66" t="n">
        <f aca="false">IF(P6&lt;=0,0,ROUND(P6*'Debt Payoff Planner'!$F$12,2))</f>
        <v>28.12</v>
      </c>
      <c r="P7" s="65" t="n">
        <f aca="false">MAX(P6+O7-N7,0)</f>
        <v>2866.87</v>
      </c>
      <c r="Q7" s="67" t="n">
        <f aca="false">D7+G7+J7+M7+P7</f>
        <v>35837.94</v>
      </c>
      <c r="R7" s="66" t="n">
        <f aca="false">'Debt Payoff Planner'!$D$5+IF(D6&lt;=0,'Debt Payoff Planner'!$E$8,0)+IF(G6&lt;=0,'Debt Payoff Planner'!$E$9,0)+IF(J6&lt;=0,'Debt Payoff Planner'!$E$10,0)+IF(M6&lt;=0,'Debt Payoff Planner'!$E$11,0)+IF(P6&lt;=0,'Debt Payoff Planner'!$E$12,0)</f>
        <v>200</v>
      </c>
    </row>
    <row r="8" customFormat="false" ht="15" hidden="false" customHeight="false" outlineLevel="0" collapsed="false">
      <c r="A8" s="64" t="n">
        <v>3</v>
      </c>
      <c r="B8" s="65" t="n">
        <f aca="false">IF(D7&lt;=0,0,MIN(D7+C8,'Debt Payoff Planner'!$E$8+IF('Debt Payoff Planner'!$G$8=MIN(IF(D7&gt;0,'Debt Payoff Planner'!$G$8,999),IF(G7&gt;0,'Debt Payoff Planner'!$G$9,999),IF(J7&gt;0,'Debt Payoff Planner'!$G$10,999),IF(M7&gt;0,'Debt Payoff Planner'!$G$11,999),IF(P7&gt;0,'Debt Payoff Planner'!$G$12,999)),R8,0)))</f>
        <v>335</v>
      </c>
      <c r="C8" s="66" t="n">
        <f aca="false">IF(D7&lt;=0,0,ROUND(D7*'Debt Payoff Planner'!$F$8,2))</f>
        <v>83.56</v>
      </c>
      <c r="D8" s="65" t="n">
        <f aca="false">MAX(D7+C8-B8,0)</f>
        <v>3760.96</v>
      </c>
      <c r="E8" s="65" t="n">
        <f aca="false">IF(G7&lt;=0,0,MIN(G7+F8,'Debt Payoff Planner'!$E$9+IF('Debt Payoff Planner'!$G$9=MIN(IF(D7&gt;0,'Debt Payoff Planner'!$G$8,999),IF(G7&gt;0,'Debt Payoff Planner'!$G$9,999),IF(J7&gt;0,'Debt Payoff Planner'!$G$10,999),IF(M7&gt;0,'Debt Payoff Planner'!$G$11,999),IF(P7&gt;0,'Debt Payoff Planner'!$G$12,999)),R8,0)))</f>
        <v>75</v>
      </c>
      <c r="F8" s="66" t="n">
        <f aca="false">IF(G7&lt;=0,0,ROUND(G7*'Debt Payoff Planner'!$F$9,2))</f>
        <v>35.36</v>
      </c>
      <c r="G8" s="65" t="n">
        <f aca="false">MAX(G7+F8-E8,0)</f>
        <v>2083.02</v>
      </c>
      <c r="H8" s="65" t="n">
        <f aca="false">IF(J7&lt;=0,0,MIN(J7+I8,'Debt Payoff Planner'!$E$10+IF('Debt Payoff Planner'!$G$10=MIN(IF(D7&gt;0,'Debt Payoff Planner'!$G$8,999),IF(G7&gt;0,'Debt Payoff Planner'!$G$9,999),IF(J7&gt;0,'Debt Payoff Planner'!$G$10,999),IF(M7&gt;0,'Debt Payoff Planner'!$G$11,999),IF(P7&gt;0,'Debt Payoff Planner'!$G$12,999)),R8,0)))</f>
        <v>210</v>
      </c>
      <c r="I8" s="66" t="n">
        <f aca="false">IF(J7&lt;=0,0,ROUND(J7*'Debt Payoff Planner'!$F$10,2))</f>
        <v>85.81</v>
      </c>
      <c r="J8" s="65" t="n">
        <f aca="false">MAX(J7+I8-H8,0)</f>
        <v>17629.22</v>
      </c>
      <c r="K8" s="65" t="n">
        <f aca="false">IF(M7&lt;=0,0,MIN(M7+L8,'Debt Payoff Planner'!$E$11+IF('Debt Payoff Planner'!$G$11=MIN(IF(D7&gt;0,'Debt Payoff Planner'!$G$8,999),IF(G7&gt;0,'Debt Payoff Planner'!$G$9,999),IF(J7&gt;0,'Debt Payoff Planner'!$G$10,999),IF(M7&gt;0,'Debt Payoff Planner'!$G$11,999),IF(P7&gt;0,'Debt Payoff Planner'!$G$12,999)),R8,0)))</f>
        <v>310</v>
      </c>
      <c r="L8" s="66" t="n">
        <f aca="false">IF(M7&lt;=0,0,ROUND(M7*'Debt Payoff Planner'!$F$11,2))</f>
        <v>49.2</v>
      </c>
      <c r="M8" s="65" t="n">
        <f aca="false">MAX(M7+L8-K8,0)</f>
        <v>8821.8</v>
      </c>
      <c r="N8" s="65" t="n">
        <f aca="false">IF(P7&lt;=0,0,MIN(P7+O8,'Debt Payoff Planner'!$E$12+IF('Debt Payoff Planner'!$G$12=MIN(IF(D7&gt;0,'Debt Payoff Planner'!$G$8,999),IF(G7&gt;0,'Debt Payoff Planner'!$G$9,999),IF(J7&gt;0,'Debt Payoff Planner'!$G$10,999),IF(M7&gt;0,'Debt Payoff Planner'!$G$11,999),IF(P7&gt;0,'Debt Payoff Planner'!$G$12,999)),R8,0)))</f>
        <v>95</v>
      </c>
      <c r="O8" s="66" t="n">
        <f aca="false">IF(P7&lt;=0,0,ROUND(P7*'Debt Payoff Planner'!$F$12,2))</f>
        <v>27.47</v>
      </c>
      <c r="P8" s="65" t="n">
        <f aca="false">MAX(P7+O8-N8,0)</f>
        <v>2799.34</v>
      </c>
      <c r="Q8" s="67" t="n">
        <f aca="false">D8+G8+J8+M8+P8</f>
        <v>35094.34</v>
      </c>
      <c r="R8" s="66" t="n">
        <f aca="false">'Debt Payoff Planner'!$D$5+IF(D7&lt;=0,'Debt Payoff Planner'!$E$8,0)+IF(G7&lt;=0,'Debt Payoff Planner'!$E$9,0)+IF(J7&lt;=0,'Debt Payoff Planner'!$E$10,0)+IF(M7&lt;=0,'Debt Payoff Planner'!$E$11,0)+IF(P7&lt;=0,'Debt Payoff Planner'!$E$12,0)</f>
        <v>200</v>
      </c>
    </row>
    <row r="9" customFormat="false" ht="15" hidden="false" customHeight="false" outlineLevel="0" collapsed="false">
      <c r="A9" s="64" t="n">
        <v>4</v>
      </c>
      <c r="B9" s="65" t="n">
        <f aca="false">IF(D8&lt;=0,0,MIN(D8+C9,'Debt Payoff Planner'!$E$8+IF('Debt Payoff Planner'!$G$8=MIN(IF(D8&gt;0,'Debt Payoff Planner'!$G$8,999),IF(G8&gt;0,'Debt Payoff Planner'!$G$9,999),IF(J8&gt;0,'Debt Payoff Planner'!$G$10,999),IF(M8&gt;0,'Debt Payoff Planner'!$G$11,999),IF(P8&gt;0,'Debt Payoff Planner'!$G$12,999)),R9,0)))</f>
        <v>335</v>
      </c>
      <c r="C9" s="66" t="n">
        <f aca="false">IF(D8&lt;=0,0,ROUND(D8*'Debt Payoff Planner'!$F$8,2))</f>
        <v>78.32</v>
      </c>
      <c r="D9" s="65" t="n">
        <f aca="false">MAX(D8+C9-B9,0)</f>
        <v>3504.28</v>
      </c>
      <c r="E9" s="65" t="n">
        <f aca="false">IF(G8&lt;=0,0,MIN(G8+F9,'Debt Payoff Planner'!$E$9+IF('Debt Payoff Planner'!$G$9=MIN(IF(D8&gt;0,'Debt Payoff Planner'!$G$8,999),IF(G8&gt;0,'Debt Payoff Planner'!$G$9,999),IF(J8&gt;0,'Debt Payoff Planner'!$G$10,999),IF(M8&gt;0,'Debt Payoff Planner'!$G$11,999),IF(P8&gt;0,'Debt Payoff Planner'!$G$12,999)),R9,0)))</f>
        <v>75</v>
      </c>
      <c r="F9" s="66" t="n">
        <f aca="false">IF(G8&lt;=0,0,ROUND(G8*'Debt Payoff Planner'!$F$9,2))</f>
        <v>34.7</v>
      </c>
      <c r="G9" s="65" t="n">
        <f aca="false">MAX(G8+F9-E9,0)</f>
        <v>2042.72</v>
      </c>
      <c r="H9" s="65" t="n">
        <f aca="false">IF(J8&lt;=0,0,MIN(J8+I9,'Debt Payoff Planner'!$E$10+IF('Debt Payoff Planner'!$G$10=MIN(IF(D8&gt;0,'Debt Payoff Planner'!$G$8,999),IF(G8&gt;0,'Debt Payoff Planner'!$G$9,999),IF(J8&gt;0,'Debt Payoff Planner'!$G$10,999),IF(M8&gt;0,'Debt Payoff Planner'!$G$11,999),IF(P8&gt;0,'Debt Payoff Planner'!$G$12,999)),R9,0)))</f>
        <v>210</v>
      </c>
      <c r="I9" s="66" t="n">
        <f aca="false">IF(J8&lt;=0,0,ROUND(J8*'Debt Payoff Planner'!$F$10,2))</f>
        <v>85.21</v>
      </c>
      <c r="J9" s="65" t="n">
        <f aca="false">MAX(J8+I9-H9,0)</f>
        <v>17504.43</v>
      </c>
      <c r="K9" s="65" t="n">
        <f aca="false">IF(M8&lt;=0,0,MIN(M8+L9,'Debt Payoff Planner'!$E$11+IF('Debt Payoff Planner'!$G$11=MIN(IF(D8&gt;0,'Debt Payoff Planner'!$G$8,999),IF(G8&gt;0,'Debt Payoff Planner'!$G$9,999),IF(J8&gt;0,'Debt Payoff Planner'!$G$10,999),IF(M8&gt;0,'Debt Payoff Planner'!$G$11,999),IF(P8&gt;0,'Debt Payoff Planner'!$G$12,999)),R9,0)))</f>
        <v>310</v>
      </c>
      <c r="L9" s="66" t="n">
        <f aca="false">IF(M8&lt;=0,0,ROUND(M8*'Debt Payoff Planner'!$F$11,2))</f>
        <v>47.78</v>
      </c>
      <c r="M9" s="65" t="n">
        <f aca="false">MAX(M8+L9-K9,0)</f>
        <v>8559.58</v>
      </c>
      <c r="N9" s="65" t="n">
        <f aca="false">IF(P8&lt;=0,0,MIN(P8+O9,'Debt Payoff Planner'!$E$12+IF('Debt Payoff Planner'!$G$12=MIN(IF(D8&gt;0,'Debt Payoff Planner'!$G$8,999),IF(G8&gt;0,'Debt Payoff Planner'!$G$9,999),IF(J8&gt;0,'Debt Payoff Planner'!$G$10,999),IF(M8&gt;0,'Debt Payoff Planner'!$G$11,999),IF(P8&gt;0,'Debt Payoff Planner'!$G$12,999)),R9,0)))</f>
        <v>95</v>
      </c>
      <c r="O9" s="66" t="n">
        <f aca="false">IF(P8&lt;=0,0,ROUND(P8*'Debt Payoff Planner'!$F$12,2))</f>
        <v>26.83</v>
      </c>
      <c r="P9" s="65" t="n">
        <f aca="false">MAX(P8+O9-N9,0)</f>
        <v>2731.17</v>
      </c>
      <c r="Q9" s="67" t="n">
        <f aca="false">D9+G9+J9+M9+P9</f>
        <v>34342.18</v>
      </c>
      <c r="R9" s="66" t="n">
        <f aca="false">'Debt Payoff Planner'!$D$5+IF(D8&lt;=0,'Debt Payoff Planner'!$E$8,0)+IF(G8&lt;=0,'Debt Payoff Planner'!$E$9,0)+IF(J8&lt;=0,'Debt Payoff Planner'!$E$10,0)+IF(M8&lt;=0,'Debt Payoff Planner'!$E$11,0)+IF(P8&lt;=0,'Debt Payoff Planner'!$E$12,0)</f>
        <v>200</v>
      </c>
    </row>
    <row r="10" customFormat="false" ht="15" hidden="false" customHeight="false" outlineLevel="0" collapsed="false">
      <c r="A10" s="64" t="n">
        <v>5</v>
      </c>
      <c r="B10" s="65" t="n">
        <f aca="false">IF(D9&lt;=0,0,MIN(D9+C10,'Debt Payoff Planner'!$E$8+IF('Debt Payoff Planner'!$G$8=MIN(IF(D9&gt;0,'Debt Payoff Planner'!$G$8,999),IF(G9&gt;0,'Debt Payoff Planner'!$G$9,999),IF(J9&gt;0,'Debt Payoff Planner'!$G$10,999),IF(M9&gt;0,'Debt Payoff Planner'!$G$11,999),IF(P9&gt;0,'Debt Payoff Planner'!$G$12,999)),R10,0)))</f>
        <v>335</v>
      </c>
      <c r="C10" s="66" t="n">
        <f aca="false">IF(D9&lt;=0,0,ROUND(D9*'Debt Payoff Planner'!$F$8,2))</f>
        <v>72.98</v>
      </c>
      <c r="D10" s="65" t="n">
        <f aca="false">MAX(D9+C10-B10,0)</f>
        <v>3242.26</v>
      </c>
      <c r="E10" s="65" t="n">
        <f aca="false">IF(G9&lt;=0,0,MIN(G9+F10,'Debt Payoff Planner'!$E$9+IF('Debt Payoff Planner'!$G$9=MIN(IF(D9&gt;0,'Debt Payoff Planner'!$G$8,999),IF(G9&gt;0,'Debt Payoff Planner'!$G$9,999),IF(J9&gt;0,'Debt Payoff Planner'!$G$10,999),IF(M9&gt;0,'Debt Payoff Planner'!$G$11,999),IF(P9&gt;0,'Debt Payoff Planner'!$G$12,999)),R10,0)))</f>
        <v>75</v>
      </c>
      <c r="F10" s="66" t="n">
        <f aca="false">IF(G9&lt;=0,0,ROUND(G9*'Debt Payoff Planner'!$F$9,2))</f>
        <v>34.03</v>
      </c>
      <c r="G10" s="65" t="n">
        <f aca="false">MAX(G9+F10-E10,0)</f>
        <v>2001.75</v>
      </c>
      <c r="H10" s="65" t="n">
        <f aca="false">IF(J9&lt;=0,0,MIN(J9+I10,'Debt Payoff Planner'!$E$10+IF('Debt Payoff Planner'!$G$10=MIN(IF(D9&gt;0,'Debt Payoff Planner'!$G$8,999),IF(G9&gt;0,'Debt Payoff Planner'!$G$9,999),IF(J9&gt;0,'Debt Payoff Planner'!$G$10,999),IF(M9&gt;0,'Debt Payoff Planner'!$G$11,999),IF(P9&gt;0,'Debt Payoff Planner'!$G$12,999)),R10,0)))</f>
        <v>210</v>
      </c>
      <c r="I10" s="66" t="n">
        <f aca="false">IF(J9&lt;=0,0,ROUND(J9*'Debt Payoff Planner'!$F$10,2))</f>
        <v>84.6</v>
      </c>
      <c r="J10" s="65" t="n">
        <f aca="false">MAX(J9+I10-H10,0)</f>
        <v>17379.03</v>
      </c>
      <c r="K10" s="65" t="n">
        <f aca="false">IF(M9&lt;=0,0,MIN(M9+L10,'Debt Payoff Planner'!$E$11+IF('Debt Payoff Planner'!$G$11=MIN(IF(D9&gt;0,'Debt Payoff Planner'!$G$8,999),IF(G9&gt;0,'Debt Payoff Planner'!$G$9,999),IF(J9&gt;0,'Debt Payoff Planner'!$G$10,999),IF(M9&gt;0,'Debt Payoff Planner'!$G$11,999),IF(P9&gt;0,'Debt Payoff Planner'!$G$12,999)),R10,0)))</f>
        <v>310</v>
      </c>
      <c r="L10" s="66" t="n">
        <f aca="false">IF(M9&lt;=0,0,ROUND(M9*'Debt Payoff Planner'!$F$11,2))</f>
        <v>46.36</v>
      </c>
      <c r="M10" s="65" t="n">
        <f aca="false">MAX(M9+L10-K10,0)</f>
        <v>8295.94</v>
      </c>
      <c r="N10" s="65" t="n">
        <f aca="false">IF(P9&lt;=0,0,MIN(P9+O10,'Debt Payoff Planner'!$E$12+IF('Debt Payoff Planner'!$G$12=MIN(IF(D9&gt;0,'Debt Payoff Planner'!$G$8,999),IF(G9&gt;0,'Debt Payoff Planner'!$G$9,999),IF(J9&gt;0,'Debt Payoff Planner'!$G$10,999),IF(M9&gt;0,'Debt Payoff Planner'!$G$11,999),IF(P9&gt;0,'Debt Payoff Planner'!$G$12,999)),R10,0)))</f>
        <v>95</v>
      </c>
      <c r="O10" s="66" t="n">
        <f aca="false">IF(P9&lt;=0,0,ROUND(P9*'Debt Payoff Planner'!$F$12,2))</f>
        <v>26.17</v>
      </c>
      <c r="P10" s="65" t="n">
        <f aca="false">MAX(P9+O10-N10,0)</f>
        <v>2662.34</v>
      </c>
      <c r="Q10" s="67" t="n">
        <f aca="false">D10+G10+J10+M10+P10</f>
        <v>33581.32</v>
      </c>
      <c r="R10" s="66" t="n">
        <f aca="false">'Debt Payoff Planner'!$D$5+IF(D9&lt;=0,'Debt Payoff Planner'!$E$8,0)+IF(G9&lt;=0,'Debt Payoff Planner'!$E$9,0)+IF(J9&lt;=0,'Debt Payoff Planner'!$E$10,0)+IF(M9&lt;=0,'Debt Payoff Planner'!$E$11,0)+IF(P9&lt;=0,'Debt Payoff Planner'!$E$12,0)</f>
        <v>200</v>
      </c>
    </row>
    <row r="11" customFormat="false" ht="15" hidden="false" customHeight="false" outlineLevel="0" collapsed="false">
      <c r="A11" s="64" t="n">
        <v>6</v>
      </c>
      <c r="B11" s="65" t="n">
        <f aca="false">IF(D10&lt;=0,0,MIN(D10+C11,'Debt Payoff Planner'!$E$8+IF('Debt Payoff Planner'!$G$8=MIN(IF(D10&gt;0,'Debt Payoff Planner'!$G$8,999),IF(G10&gt;0,'Debt Payoff Planner'!$G$9,999),IF(J10&gt;0,'Debt Payoff Planner'!$G$10,999),IF(M10&gt;0,'Debt Payoff Planner'!$G$11,999),IF(P10&gt;0,'Debt Payoff Planner'!$G$12,999)),R11,0)))</f>
        <v>335</v>
      </c>
      <c r="C11" s="66" t="n">
        <f aca="false">IF(D10&lt;=0,0,ROUND(D10*'Debt Payoff Planner'!$F$8,2))</f>
        <v>67.52</v>
      </c>
      <c r="D11" s="65" t="n">
        <f aca="false">MAX(D10+C11-B11,0)</f>
        <v>2974.78</v>
      </c>
      <c r="E11" s="65" t="n">
        <f aca="false">IF(G10&lt;=0,0,MIN(G10+F11,'Debt Payoff Planner'!$E$9+IF('Debt Payoff Planner'!$G$9=MIN(IF(D10&gt;0,'Debt Payoff Planner'!$G$8,999),IF(G10&gt;0,'Debt Payoff Planner'!$G$9,999),IF(J10&gt;0,'Debt Payoff Planner'!$G$10,999),IF(M10&gt;0,'Debt Payoff Planner'!$G$11,999),IF(P10&gt;0,'Debt Payoff Planner'!$G$12,999)),R11,0)))</f>
        <v>75</v>
      </c>
      <c r="F11" s="66" t="n">
        <f aca="false">IF(G10&lt;=0,0,ROUND(G10*'Debt Payoff Planner'!$F$9,2))</f>
        <v>33.35</v>
      </c>
      <c r="G11" s="65" t="n">
        <f aca="false">MAX(G10+F11-E11,0)</f>
        <v>1960.1</v>
      </c>
      <c r="H11" s="65" t="n">
        <f aca="false">IF(J10&lt;=0,0,MIN(J10+I11,'Debt Payoff Planner'!$E$10+IF('Debt Payoff Planner'!$G$10=MIN(IF(D10&gt;0,'Debt Payoff Planner'!$G$8,999),IF(G10&gt;0,'Debt Payoff Planner'!$G$9,999),IF(J10&gt;0,'Debt Payoff Planner'!$G$10,999),IF(M10&gt;0,'Debt Payoff Planner'!$G$11,999),IF(P10&gt;0,'Debt Payoff Planner'!$G$12,999)),R11,0)))</f>
        <v>210</v>
      </c>
      <c r="I11" s="66" t="n">
        <f aca="false">IF(J10&lt;=0,0,ROUND(J10*'Debt Payoff Planner'!$F$10,2))</f>
        <v>84</v>
      </c>
      <c r="J11" s="65" t="n">
        <f aca="false">MAX(J10+I11-H11,0)</f>
        <v>17253.03</v>
      </c>
      <c r="K11" s="65" t="n">
        <f aca="false">IF(M10&lt;=0,0,MIN(M10+L11,'Debt Payoff Planner'!$E$11+IF('Debt Payoff Planner'!$G$11=MIN(IF(D10&gt;0,'Debt Payoff Planner'!$G$8,999),IF(G10&gt;0,'Debt Payoff Planner'!$G$9,999),IF(J10&gt;0,'Debt Payoff Planner'!$G$10,999),IF(M10&gt;0,'Debt Payoff Planner'!$G$11,999),IF(P10&gt;0,'Debt Payoff Planner'!$G$12,999)),R11,0)))</f>
        <v>310</v>
      </c>
      <c r="L11" s="66" t="n">
        <f aca="false">IF(M10&lt;=0,0,ROUND(M10*'Debt Payoff Planner'!$F$11,2))</f>
        <v>44.94</v>
      </c>
      <c r="M11" s="65" t="n">
        <f aca="false">MAX(M10+L11-K11,0)</f>
        <v>8030.88</v>
      </c>
      <c r="N11" s="65" t="n">
        <f aca="false">IF(P10&lt;=0,0,MIN(P10+O11,'Debt Payoff Planner'!$E$12+IF('Debt Payoff Planner'!$G$12=MIN(IF(D10&gt;0,'Debt Payoff Planner'!$G$8,999),IF(G10&gt;0,'Debt Payoff Planner'!$G$9,999),IF(J10&gt;0,'Debt Payoff Planner'!$G$10,999),IF(M10&gt;0,'Debt Payoff Planner'!$G$11,999),IF(P10&gt;0,'Debt Payoff Planner'!$G$12,999)),R11,0)))</f>
        <v>95</v>
      </c>
      <c r="O11" s="66" t="n">
        <f aca="false">IF(P10&lt;=0,0,ROUND(P10*'Debt Payoff Planner'!$F$12,2))</f>
        <v>25.51</v>
      </c>
      <c r="P11" s="65" t="n">
        <f aca="false">MAX(P10+O11-N11,0)</f>
        <v>2592.85</v>
      </c>
      <c r="Q11" s="67" t="n">
        <f aca="false">D11+G11+J11+M11+P11</f>
        <v>32811.64</v>
      </c>
      <c r="R11" s="66" t="n">
        <f aca="false">'Debt Payoff Planner'!$D$5+IF(D10&lt;=0,'Debt Payoff Planner'!$E$8,0)+IF(G10&lt;=0,'Debt Payoff Planner'!$E$9,0)+IF(J10&lt;=0,'Debt Payoff Planner'!$E$10,0)+IF(M10&lt;=0,'Debt Payoff Planner'!$E$11,0)+IF(P10&lt;=0,'Debt Payoff Planner'!$E$12,0)</f>
        <v>200</v>
      </c>
    </row>
    <row r="12" customFormat="false" ht="15" hidden="false" customHeight="false" outlineLevel="0" collapsed="false">
      <c r="A12" s="64" t="n">
        <v>7</v>
      </c>
      <c r="B12" s="65" t="n">
        <f aca="false">IF(D11&lt;=0,0,MIN(D11+C12,'Debt Payoff Planner'!$E$8+IF('Debt Payoff Planner'!$G$8=MIN(IF(D11&gt;0,'Debt Payoff Planner'!$G$8,999),IF(G11&gt;0,'Debt Payoff Planner'!$G$9,999),IF(J11&gt;0,'Debt Payoff Planner'!$G$10,999),IF(M11&gt;0,'Debt Payoff Planner'!$G$11,999),IF(P11&gt;0,'Debt Payoff Planner'!$G$12,999)),R12,0)))</f>
        <v>335</v>
      </c>
      <c r="C12" s="66" t="n">
        <f aca="false">IF(D11&lt;=0,0,ROUND(D11*'Debt Payoff Planner'!$F$8,2))</f>
        <v>61.95</v>
      </c>
      <c r="D12" s="65" t="n">
        <f aca="false">MAX(D11+C12-B12,0)</f>
        <v>2701.73</v>
      </c>
      <c r="E12" s="65" t="n">
        <f aca="false">IF(G11&lt;=0,0,MIN(G11+F12,'Debt Payoff Planner'!$E$9+IF('Debt Payoff Planner'!$G$9=MIN(IF(D11&gt;0,'Debt Payoff Planner'!$G$8,999),IF(G11&gt;0,'Debt Payoff Planner'!$G$9,999),IF(J11&gt;0,'Debt Payoff Planner'!$G$10,999),IF(M11&gt;0,'Debt Payoff Planner'!$G$11,999),IF(P11&gt;0,'Debt Payoff Planner'!$G$12,999)),R12,0)))</f>
        <v>75</v>
      </c>
      <c r="F12" s="66" t="n">
        <f aca="false">IF(G11&lt;=0,0,ROUND(G11*'Debt Payoff Planner'!$F$9,2))</f>
        <v>32.65</v>
      </c>
      <c r="G12" s="65" t="n">
        <f aca="false">MAX(G11+F12-E12,0)</f>
        <v>1917.75</v>
      </c>
      <c r="H12" s="65" t="n">
        <f aca="false">IF(J11&lt;=0,0,MIN(J11+I12,'Debt Payoff Planner'!$E$10+IF('Debt Payoff Planner'!$G$10=MIN(IF(D11&gt;0,'Debt Payoff Planner'!$G$8,999),IF(G11&gt;0,'Debt Payoff Planner'!$G$9,999),IF(J11&gt;0,'Debt Payoff Planner'!$G$10,999),IF(M11&gt;0,'Debt Payoff Planner'!$G$11,999),IF(P11&gt;0,'Debt Payoff Planner'!$G$12,999)),R12,0)))</f>
        <v>210</v>
      </c>
      <c r="I12" s="66" t="n">
        <f aca="false">IF(J11&lt;=0,0,ROUND(J11*'Debt Payoff Planner'!$F$10,2))</f>
        <v>83.39</v>
      </c>
      <c r="J12" s="65" t="n">
        <f aca="false">MAX(J11+I12-H12,0)</f>
        <v>17126.42</v>
      </c>
      <c r="K12" s="65" t="n">
        <f aca="false">IF(M11&lt;=0,0,MIN(M11+L12,'Debt Payoff Planner'!$E$11+IF('Debt Payoff Planner'!$G$11=MIN(IF(D11&gt;0,'Debt Payoff Planner'!$G$8,999),IF(G11&gt;0,'Debt Payoff Planner'!$G$9,999),IF(J11&gt;0,'Debt Payoff Planner'!$G$10,999),IF(M11&gt;0,'Debt Payoff Planner'!$G$11,999),IF(P11&gt;0,'Debt Payoff Planner'!$G$12,999)),R12,0)))</f>
        <v>310</v>
      </c>
      <c r="L12" s="66" t="n">
        <f aca="false">IF(M11&lt;=0,0,ROUND(M11*'Debt Payoff Planner'!$F$11,2))</f>
        <v>43.5</v>
      </c>
      <c r="M12" s="65" t="n">
        <f aca="false">MAX(M11+L12-K12,0)</f>
        <v>7764.38</v>
      </c>
      <c r="N12" s="65" t="n">
        <f aca="false">IF(P11&lt;=0,0,MIN(P11+O12,'Debt Payoff Planner'!$E$12+IF('Debt Payoff Planner'!$G$12=MIN(IF(D11&gt;0,'Debt Payoff Planner'!$G$8,999),IF(G11&gt;0,'Debt Payoff Planner'!$G$9,999),IF(J11&gt;0,'Debt Payoff Planner'!$G$10,999),IF(M11&gt;0,'Debt Payoff Planner'!$G$11,999),IF(P11&gt;0,'Debt Payoff Planner'!$G$12,999)),R12,0)))</f>
        <v>95</v>
      </c>
      <c r="O12" s="66" t="n">
        <f aca="false">IF(P11&lt;=0,0,ROUND(P11*'Debt Payoff Planner'!$F$12,2))</f>
        <v>24.85</v>
      </c>
      <c r="P12" s="65" t="n">
        <f aca="false">MAX(P11+O12-N12,0)</f>
        <v>2522.7</v>
      </c>
      <c r="Q12" s="67" t="n">
        <f aca="false">D12+G12+J12+M12+P12</f>
        <v>32032.98</v>
      </c>
      <c r="R12" s="66" t="n">
        <f aca="false">'Debt Payoff Planner'!$D$5+IF(D11&lt;=0,'Debt Payoff Planner'!$E$8,0)+IF(G11&lt;=0,'Debt Payoff Planner'!$E$9,0)+IF(J11&lt;=0,'Debt Payoff Planner'!$E$10,0)+IF(M11&lt;=0,'Debt Payoff Planner'!$E$11,0)+IF(P11&lt;=0,'Debt Payoff Planner'!$E$12,0)</f>
        <v>200</v>
      </c>
    </row>
    <row r="13" customFormat="false" ht="15" hidden="false" customHeight="false" outlineLevel="0" collapsed="false">
      <c r="A13" s="64" t="n">
        <v>8</v>
      </c>
      <c r="B13" s="65" t="n">
        <f aca="false">IF(D12&lt;=0,0,MIN(D12+C13,'Debt Payoff Planner'!$E$8+IF('Debt Payoff Planner'!$G$8=MIN(IF(D12&gt;0,'Debt Payoff Planner'!$G$8,999),IF(G12&gt;0,'Debt Payoff Planner'!$G$9,999),IF(J12&gt;0,'Debt Payoff Planner'!$G$10,999),IF(M12&gt;0,'Debt Payoff Planner'!$G$11,999),IF(P12&gt;0,'Debt Payoff Planner'!$G$12,999)),R13,0)))</f>
        <v>335</v>
      </c>
      <c r="C13" s="66" t="n">
        <f aca="false">IF(D12&lt;=0,0,ROUND(D12*'Debt Payoff Planner'!$F$8,2))</f>
        <v>56.26</v>
      </c>
      <c r="D13" s="65" t="n">
        <f aca="false">MAX(D12+C13-B13,0)</f>
        <v>2422.99</v>
      </c>
      <c r="E13" s="65" t="n">
        <f aca="false">IF(G12&lt;=0,0,MIN(G12+F13,'Debt Payoff Planner'!$E$9+IF('Debt Payoff Planner'!$G$9=MIN(IF(D12&gt;0,'Debt Payoff Planner'!$G$8,999),IF(G12&gt;0,'Debt Payoff Planner'!$G$9,999),IF(J12&gt;0,'Debt Payoff Planner'!$G$10,999),IF(M12&gt;0,'Debt Payoff Planner'!$G$11,999),IF(P12&gt;0,'Debt Payoff Planner'!$G$12,999)),R13,0)))</f>
        <v>75</v>
      </c>
      <c r="F13" s="66" t="n">
        <f aca="false">IF(G12&lt;=0,0,ROUND(G12*'Debt Payoff Planner'!$F$9,2))</f>
        <v>31.95</v>
      </c>
      <c r="G13" s="65" t="n">
        <f aca="false">MAX(G12+F13-E13,0)</f>
        <v>1874.7</v>
      </c>
      <c r="H13" s="65" t="n">
        <f aca="false">IF(J12&lt;=0,0,MIN(J12+I13,'Debt Payoff Planner'!$E$10+IF('Debt Payoff Planner'!$G$10=MIN(IF(D12&gt;0,'Debt Payoff Planner'!$G$8,999),IF(G12&gt;0,'Debt Payoff Planner'!$G$9,999),IF(J12&gt;0,'Debt Payoff Planner'!$G$10,999),IF(M12&gt;0,'Debt Payoff Planner'!$G$11,999),IF(P12&gt;0,'Debt Payoff Planner'!$G$12,999)),R13,0)))</f>
        <v>210</v>
      </c>
      <c r="I13" s="66" t="n">
        <f aca="false">IF(J12&lt;=0,0,ROUND(J12*'Debt Payoff Planner'!$F$10,2))</f>
        <v>82.78</v>
      </c>
      <c r="J13" s="65" t="n">
        <f aca="false">MAX(J12+I13-H13,0)</f>
        <v>16999.2</v>
      </c>
      <c r="K13" s="65" t="n">
        <f aca="false">IF(M12&lt;=0,0,MIN(M12+L13,'Debt Payoff Planner'!$E$11+IF('Debt Payoff Planner'!$G$11=MIN(IF(D12&gt;0,'Debt Payoff Planner'!$G$8,999),IF(G12&gt;0,'Debt Payoff Planner'!$G$9,999),IF(J12&gt;0,'Debt Payoff Planner'!$G$10,999),IF(M12&gt;0,'Debt Payoff Planner'!$G$11,999),IF(P12&gt;0,'Debt Payoff Planner'!$G$12,999)),R13,0)))</f>
        <v>310</v>
      </c>
      <c r="L13" s="66" t="n">
        <f aca="false">IF(M12&lt;=0,0,ROUND(M12*'Debt Payoff Planner'!$F$11,2))</f>
        <v>42.06</v>
      </c>
      <c r="M13" s="65" t="n">
        <f aca="false">MAX(M12+L13-K13,0)</f>
        <v>7496.44</v>
      </c>
      <c r="N13" s="65" t="n">
        <f aca="false">IF(P12&lt;=0,0,MIN(P12+O13,'Debt Payoff Planner'!$E$12+IF('Debt Payoff Planner'!$G$12=MIN(IF(D12&gt;0,'Debt Payoff Planner'!$G$8,999),IF(G12&gt;0,'Debt Payoff Planner'!$G$9,999),IF(J12&gt;0,'Debt Payoff Planner'!$G$10,999),IF(M12&gt;0,'Debt Payoff Planner'!$G$11,999),IF(P12&gt;0,'Debt Payoff Planner'!$G$12,999)),R13,0)))</f>
        <v>95</v>
      </c>
      <c r="O13" s="66" t="n">
        <f aca="false">IF(P12&lt;=0,0,ROUND(P12*'Debt Payoff Planner'!$F$12,2))</f>
        <v>24.18</v>
      </c>
      <c r="P13" s="65" t="n">
        <f aca="false">MAX(P12+O13-N13,0)</f>
        <v>2451.88</v>
      </c>
      <c r="Q13" s="67" t="n">
        <f aca="false">D13+G13+J13+M13+P13</f>
        <v>31245.21</v>
      </c>
      <c r="R13" s="66" t="n">
        <f aca="false">'Debt Payoff Planner'!$D$5+IF(D12&lt;=0,'Debt Payoff Planner'!$E$8,0)+IF(G12&lt;=0,'Debt Payoff Planner'!$E$9,0)+IF(J12&lt;=0,'Debt Payoff Planner'!$E$10,0)+IF(M12&lt;=0,'Debt Payoff Planner'!$E$11,0)+IF(P12&lt;=0,'Debt Payoff Planner'!$E$12,0)</f>
        <v>200</v>
      </c>
    </row>
    <row r="14" customFormat="false" ht="15" hidden="false" customHeight="false" outlineLevel="0" collapsed="false">
      <c r="A14" s="64" t="n">
        <v>9</v>
      </c>
      <c r="B14" s="65" t="n">
        <f aca="false">IF(D13&lt;=0,0,MIN(D13+C14,'Debt Payoff Planner'!$E$8+IF('Debt Payoff Planner'!$G$8=MIN(IF(D13&gt;0,'Debt Payoff Planner'!$G$8,999),IF(G13&gt;0,'Debt Payoff Planner'!$G$9,999),IF(J13&gt;0,'Debt Payoff Planner'!$G$10,999),IF(M13&gt;0,'Debt Payoff Planner'!$G$11,999),IF(P13&gt;0,'Debt Payoff Planner'!$G$12,999)),R14,0)))</f>
        <v>335</v>
      </c>
      <c r="C14" s="66" t="n">
        <f aca="false">IF(D13&lt;=0,0,ROUND(D13*'Debt Payoff Planner'!$F$8,2))</f>
        <v>50.46</v>
      </c>
      <c r="D14" s="65" t="n">
        <f aca="false">MAX(D13+C14-B14,0)</f>
        <v>2138.45</v>
      </c>
      <c r="E14" s="65" t="n">
        <f aca="false">IF(G13&lt;=0,0,MIN(G13+F14,'Debt Payoff Planner'!$E$9+IF('Debt Payoff Planner'!$G$9=MIN(IF(D13&gt;0,'Debt Payoff Planner'!$G$8,999),IF(G13&gt;0,'Debt Payoff Planner'!$G$9,999),IF(J13&gt;0,'Debt Payoff Planner'!$G$10,999),IF(M13&gt;0,'Debt Payoff Planner'!$G$11,999),IF(P13&gt;0,'Debt Payoff Planner'!$G$12,999)),R14,0)))</f>
        <v>75</v>
      </c>
      <c r="F14" s="66" t="n">
        <f aca="false">IF(G13&lt;=0,0,ROUND(G13*'Debt Payoff Planner'!$F$9,2))</f>
        <v>31.23</v>
      </c>
      <c r="G14" s="65" t="n">
        <f aca="false">MAX(G13+F14-E14,0)</f>
        <v>1830.93</v>
      </c>
      <c r="H14" s="65" t="n">
        <f aca="false">IF(J13&lt;=0,0,MIN(J13+I14,'Debt Payoff Planner'!$E$10+IF('Debt Payoff Planner'!$G$10=MIN(IF(D13&gt;0,'Debt Payoff Planner'!$G$8,999),IF(G13&gt;0,'Debt Payoff Planner'!$G$9,999),IF(J13&gt;0,'Debt Payoff Planner'!$G$10,999),IF(M13&gt;0,'Debt Payoff Planner'!$G$11,999),IF(P13&gt;0,'Debt Payoff Planner'!$G$12,999)),R14,0)))</f>
        <v>210</v>
      </c>
      <c r="I14" s="66" t="n">
        <f aca="false">IF(J13&lt;=0,0,ROUND(J13*'Debt Payoff Planner'!$F$10,2))</f>
        <v>82.16</v>
      </c>
      <c r="J14" s="65" t="n">
        <f aca="false">MAX(J13+I14-H14,0)</f>
        <v>16871.36</v>
      </c>
      <c r="K14" s="65" t="n">
        <f aca="false">IF(M13&lt;=0,0,MIN(M13+L14,'Debt Payoff Planner'!$E$11+IF('Debt Payoff Planner'!$G$11=MIN(IF(D13&gt;0,'Debt Payoff Planner'!$G$8,999),IF(G13&gt;0,'Debt Payoff Planner'!$G$9,999),IF(J13&gt;0,'Debt Payoff Planner'!$G$10,999),IF(M13&gt;0,'Debt Payoff Planner'!$G$11,999),IF(P13&gt;0,'Debt Payoff Planner'!$G$12,999)),R14,0)))</f>
        <v>310</v>
      </c>
      <c r="L14" s="66" t="n">
        <f aca="false">IF(M13&lt;=0,0,ROUND(M13*'Debt Payoff Planner'!$F$11,2))</f>
        <v>40.61</v>
      </c>
      <c r="M14" s="65" t="n">
        <f aca="false">MAX(M13+L14-K14,0)</f>
        <v>7227.05</v>
      </c>
      <c r="N14" s="65" t="n">
        <f aca="false">IF(P13&lt;=0,0,MIN(P13+O14,'Debt Payoff Planner'!$E$12+IF('Debt Payoff Planner'!$G$12=MIN(IF(D13&gt;0,'Debt Payoff Planner'!$G$8,999),IF(G13&gt;0,'Debt Payoff Planner'!$G$9,999),IF(J13&gt;0,'Debt Payoff Planner'!$G$10,999),IF(M13&gt;0,'Debt Payoff Planner'!$G$11,999),IF(P13&gt;0,'Debt Payoff Planner'!$G$12,999)),R14,0)))</f>
        <v>95</v>
      </c>
      <c r="O14" s="66" t="n">
        <f aca="false">IF(P13&lt;=0,0,ROUND(P13*'Debt Payoff Planner'!$F$12,2))</f>
        <v>23.5</v>
      </c>
      <c r="P14" s="65" t="n">
        <f aca="false">MAX(P13+O14-N14,0)</f>
        <v>2380.38</v>
      </c>
      <c r="Q14" s="67" t="n">
        <f aca="false">D14+G14+J14+M14+P14</f>
        <v>30448.17</v>
      </c>
      <c r="R14" s="66" t="n">
        <f aca="false">'Debt Payoff Planner'!$D$5+IF(D13&lt;=0,'Debt Payoff Planner'!$E$8,0)+IF(G13&lt;=0,'Debt Payoff Planner'!$E$9,0)+IF(J13&lt;=0,'Debt Payoff Planner'!$E$10,0)+IF(M13&lt;=0,'Debt Payoff Planner'!$E$11,0)+IF(P13&lt;=0,'Debt Payoff Planner'!$E$12,0)</f>
        <v>200</v>
      </c>
    </row>
    <row r="15" customFormat="false" ht="15" hidden="false" customHeight="false" outlineLevel="0" collapsed="false">
      <c r="A15" s="64" t="n">
        <v>10</v>
      </c>
      <c r="B15" s="65" t="n">
        <f aca="false">IF(D14&lt;=0,0,MIN(D14+C15,'Debt Payoff Planner'!$E$8+IF('Debt Payoff Planner'!$G$8=MIN(IF(D14&gt;0,'Debt Payoff Planner'!$G$8,999),IF(G14&gt;0,'Debt Payoff Planner'!$G$9,999),IF(J14&gt;0,'Debt Payoff Planner'!$G$10,999),IF(M14&gt;0,'Debt Payoff Planner'!$G$11,999),IF(P14&gt;0,'Debt Payoff Planner'!$G$12,999)),R15,0)))</f>
        <v>335</v>
      </c>
      <c r="C15" s="66" t="n">
        <f aca="false">IF(D14&lt;=0,0,ROUND(D14*'Debt Payoff Planner'!$F$8,2))</f>
        <v>44.53</v>
      </c>
      <c r="D15" s="65" t="n">
        <f aca="false">MAX(D14+C15-B15,0)</f>
        <v>1847.98</v>
      </c>
      <c r="E15" s="65" t="n">
        <f aca="false">IF(G14&lt;=0,0,MIN(G14+F15,'Debt Payoff Planner'!$E$9+IF('Debt Payoff Planner'!$G$9=MIN(IF(D14&gt;0,'Debt Payoff Planner'!$G$8,999),IF(G14&gt;0,'Debt Payoff Planner'!$G$9,999),IF(J14&gt;0,'Debt Payoff Planner'!$G$10,999),IF(M14&gt;0,'Debt Payoff Planner'!$G$11,999),IF(P14&gt;0,'Debt Payoff Planner'!$G$12,999)),R15,0)))</f>
        <v>75</v>
      </c>
      <c r="F15" s="66" t="n">
        <f aca="false">IF(G14&lt;=0,0,ROUND(G14*'Debt Payoff Planner'!$F$9,2))</f>
        <v>30.5</v>
      </c>
      <c r="G15" s="65" t="n">
        <f aca="false">MAX(G14+F15-E15,0)</f>
        <v>1786.43</v>
      </c>
      <c r="H15" s="65" t="n">
        <f aca="false">IF(J14&lt;=0,0,MIN(J14+I15,'Debt Payoff Planner'!$E$10+IF('Debt Payoff Planner'!$G$10=MIN(IF(D14&gt;0,'Debt Payoff Planner'!$G$8,999),IF(G14&gt;0,'Debt Payoff Planner'!$G$9,999),IF(J14&gt;0,'Debt Payoff Planner'!$G$10,999),IF(M14&gt;0,'Debt Payoff Planner'!$G$11,999),IF(P14&gt;0,'Debt Payoff Planner'!$G$12,999)),R15,0)))</f>
        <v>210</v>
      </c>
      <c r="I15" s="66" t="n">
        <f aca="false">IF(J14&lt;=0,0,ROUND(J14*'Debt Payoff Planner'!$F$10,2))</f>
        <v>81.54</v>
      </c>
      <c r="J15" s="65" t="n">
        <f aca="false">MAX(J14+I15-H15,0)</f>
        <v>16742.9</v>
      </c>
      <c r="K15" s="65" t="n">
        <f aca="false">IF(M14&lt;=0,0,MIN(M14+L15,'Debt Payoff Planner'!$E$11+IF('Debt Payoff Planner'!$G$11=MIN(IF(D14&gt;0,'Debt Payoff Planner'!$G$8,999),IF(G14&gt;0,'Debt Payoff Planner'!$G$9,999),IF(J14&gt;0,'Debt Payoff Planner'!$G$10,999),IF(M14&gt;0,'Debt Payoff Planner'!$G$11,999),IF(P14&gt;0,'Debt Payoff Planner'!$G$12,999)),R15,0)))</f>
        <v>310</v>
      </c>
      <c r="L15" s="66" t="n">
        <f aca="false">IF(M14&lt;=0,0,ROUND(M14*'Debt Payoff Planner'!$F$11,2))</f>
        <v>39.15</v>
      </c>
      <c r="M15" s="65" t="n">
        <f aca="false">MAX(M14+L15-K15,0)</f>
        <v>6956.2</v>
      </c>
      <c r="N15" s="65" t="n">
        <f aca="false">IF(P14&lt;=0,0,MIN(P14+O15,'Debt Payoff Planner'!$E$12+IF('Debt Payoff Planner'!$G$12=MIN(IF(D14&gt;0,'Debt Payoff Planner'!$G$8,999),IF(G14&gt;0,'Debt Payoff Planner'!$G$9,999),IF(J14&gt;0,'Debt Payoff Planner'!$G$10,999),IF(M14&gt;0,'Debt Payoff Planner'!$G$11,999),IF(P14&gt;0,'Debt Payoff Planner'!$G$12,999)),R15,0)))</f>
        <v>95</v>
      </c>
      <c r="O15" s="66" t="n">
        <f aca="false">IF(P14&lt;=0,0,ROUND(P14*'Debt Payoff Planner'!$F$12,2))</f>
        <v>22.81</v>
      </c>
      <c r="P15" s="65" t="n">
        <f aca="false">MAX(P14+O15-N15,0)</f>
        <v>2308.19</v>
      </c>
      <c r="Q15" s="67" t="n">
        <f aca="false">D15+G15+J15+M15+P15</f>
        <v>29641.7</v>
      </c>
      <c r="R15" s="66" t="n">
        <f aca="false">'Debt Payoff Planner'!$D$5+IF(D14&lt;=0,'Debt Payoff Planner'!$E$8,0)+IF(G14&lt;=0,'Debt Payoff Planner'!$E$9,0)+IF(J14&lt;=0,'Debt Payoff Planner'!$E$10,0)+IF(M14&lt;=0,'Debt Payoff Planner'!$E$11,0)+IF(P14&lt;=0,'Debt Payoff Planner'!$E$12,0)</f>
        <v>200</v>
      </c>
    </row>
    <row r="16" customFormat="false" ht="15" hidden="false" customHeight="false" outlineLevel="0" collapsed="false">
      <c r="A16" s="64" t="n">
        <v>11</v>
      </c>
      <c r="B16" s="65" t="n">
        <f aca="false">IF(D15&lt;=0,0,MIN(D15+C16,'Debt Payoff Planner'!$E$8+IF('Debt Payoff Planner'!$G$8=MIN(IF(D15&gt;0,'Debt Payoff Planner'!$G$8,999),IF(G15&gt;0,'Debt Payoff Planner'!$G$9,999),IF(J15&gt;0,'Debt Payoff Planner'!$G$10,999),IF(M15&gt;0,'Debt Payoff Planner'!$G$11,999),IF(P15&gt;0,'Debt Payoff Planner'!$G$12,999)),R16,0)))</f>
        <v>335</v>
      </c>
      <c r="C16" s="66" t="n">
        <f aca="false">IF(D15&lt;=0,0,ROUND(D15*'Debt Payoff Planner'!$F$8,2))</f>
        <v>38.48</v>
      </c>
      <c r="D16" s="65" t="n">
        <f aca="false">MAX(D15+C16-B16,0)</f>
        <v>1551.46</v>
      </c>
      <c r="E16" s="65" t="n">
        <f aca="false">IF(G15&lt;=0,0,MIN(G15+F16,'Debt Payoff Planner'!$E$9+IF('Debt Payoff Planner'!$G$9=MIN(IF(D15&gt;0,'Debt Payoff Planner'!$G$8,999),IF(G15&gt;0,'Debt Payoff Planner'!$G$9,999),IF(J15&gt;0,'Debt Payoff Planner'!$G$10,999),IF(M15&gt;0,'Debt Payoff Planner'!$G$11,999),IF(P15&gt;0,'Debt Payoff Planner'!$G$12,999)),R16,0)))</f>
        <v>75</v>
      </c>
      <c r="F16" s="66" t="n">
        <f aca="false">IF(G15&lt;=0,0,ROUND(G15*'Debt Payoff Planner'!$F$9,2))</f>
        <v>29.76</v>
      </c>
      <c r="G16" s="65" t="n">
        <f aca="false">MAX(G15+F16-E16,0)</f>
        <v>1741.19</v>
      </c>
      <c r="H16" s="65" t="n">
        <f aca="false">IF(J15&lt;=0,0,MIN(J15+I16,'Debt Payoff Planner'!$E$10+IF('Debt Payoff Planner'!$G$10=MIN(IF(D15&gt;0,'Debt Payoff Planner'!$G$8,999),IF(G15&gt;0,'Debt Payoff Planner'!$G$9,999),IF(J15&gt;0,'Debt Payoff Planner'!$G$10,999),IF(M15&gt;0,'Debt Payoff Planner'!$G$11,999),IF(P15&gt;0,'Debt Payoff Planner'!$G$12,999)),R16,0)))</f>
        <v>210</v>
      </c>
      <c r="I16" s="66" t="n">
        <f aca="false">IF(J15&lt;=0,0,ROUND(J15*'Debt Payoff Planner'!$F$10,2))</f>
        <v>80.92</v>
      </c>
      <c r="J16" s="65" t="n">
        <f aca="false">MAX(J15+I16-H16,0)</f>
        <v>16613.82</v>
      </c>
      <c r="K16" s="65" t="n">
        <f aca="false">IF(M15&lt;=0,0,MIN(M15+L16,'Debt Payoff Planner'!$E$11+IF('Debt Payoff Planner'!$G$11=MIN(IF(D15&gt;0,'Debt Payoff Planner'!$G$8,999),IF(G15&gt;0,'Debt Payoff Planner'!$G$9,999),IF(J15&gt;0,'Debt Payoff Planner'!$G$10,999),IF(M15&gt;0,'Debt Payoff Planner'!$G$11,999),IF(P15&gt;0,'Debt Payoff Planner'!$G$12,999)),R16,0)))</f>
        <v>310</v>
      </c>
      <c r="L16" s="66" t="n">
        <f aca="false">IF(M15&lt;=0,0,ROUND(M15*'Debt Payoff Planner'!$F$11,2))</f>
        <v>37.68</v>
      </c>
      <c r="M16" s="65" t="n">
        <f aca="false">MAX(M15+L16-K16,0)</f>
        <v>6683.88</v>
      </c>
      <c r="N16" s="65" t="n">
        <f aca="false">IF(P15&lt;=0,0,MIN(P15+O16,'Debt Payoff Planner'!$E$12+IF('Debt Payoff Planner'!$G$12=MIN(IF(D15&gt;0,'Debt Payoff Planner'!$G$8,999),IF(G15&gt;0,'Debt Payoff Planner'!$G$9,999),IF(J15&gt;0,'Debt Payoff Planner'!$G$10,999),IF(M15&gt;0,'Debt Payoff Planner'!$G$11,999),IF(P15&gt;0,'Debt Payoff Planner'!$G$12,999)),R16,0)))</f>
        <v>95</v>
      </c>
      <c r="O16" s="66" t="n">
        <f aca="false">IF(P15&lt;=0,0,ROUND(P15*'Debt Payoff Planner'!$F$12,2))</f>
        <v>22.12</v>
      </c>
      <c r="P16" s="65" t="n">
        <f aca="false">MAX(P15+O16-N16,0)</f>
        <v>2235.31</v>
      </c>
      <c r="Q16" s="67" t="n">
        <f aca="false">D16+G16+J16+M16+P16</f>
        <v>28825.66</v>
      </c>
      <c r="R16" s="66" t="n">
        <f aca="false">'Debt Payoff Planner'!$D$5+IF(D15&lt;=0,'Debt Payoff Planner'!$E$8,0)+IF(G15&lt;=0,'Debt Payoff Planner'!$E$9,0)+IF(J15&lt;=0,'Debt Payoff Planner'!$E$10,0)+IF(M15&lt;=0,'Debt Payoff Planner'!$E$11,0)+IF(P15&lt;=0,'Debt Payoff Planner'!$E$12,0)</f>
        <v>200</v>
      </c>
    </row>
    <row r="17" customFormat="false" ht="15" hidden="false" customHeight="false" outlineLevel="0" collapsed="false">
      <c r="A17" s="68" t="n">
        <v>12</v>
      </c>
      <c r="B17" s="69" t="n">
        <f aca="false">IF(D16&lt;=0,0,MIN(D16+C17,'Debt Payoff Planner'!$E$8+IF('Debt Payoff Planner'!$G$8=MIN(IF(D16&gt;0,'Debt Payoff Planner'!$G$8,999),IF(G16&gt;0,'Debt Payoff Planner'!$G$9,999),IF(J16&gt;0,'Debt Payoff Planner'!$G$10,999),IF(M16&gt;0,'Debt Payoff Planner'!$G$11,999),IF(P16&gt;0,'Debt Payoff Planner'!$G$12,999)),R17,0)))</f>
        <v>335</v>
      </c>
      <c r="C17" s="70" t="n">
        <f aca="false">IF(D16&lt;=0,0,ROUND(D16*'Debt Payoff Planner'!$F$8,2))</f>
        <v>32.31</v>
      </c>
      <c r="D17" s="69" t="n">
        <f aca="false">MAX(D16+C17-B17,0)</f>
        <v>1248.77</v>
      </c>
      <c r="E17" s="69" t="n">
        <f aca="false">IF(G16&lt;=0,0,MIN(G16+F17,'Debt Payoff Planner'!$E$9+IF('Debt Payoff Planner'!$G$9=MIN(IF(D16&gt;0,'Debt Payoff Planner'!$G$8,999),IF(G16&gt;0,'Debt Payoff Planner'!$G$9,999),IF(J16&gt;0,'Debt Payoff Planner'!$G$10,999),IF(M16&gt;0,'Debt Payoff Planner'!$G$11,999),IF(P16&gt;0,'Debt Payoff Planner'!$G$12,999)),R17,0)))</f>
        <v>75</v>
      </c>
      <c r="F17" s="70" t="n">
        <f aca="false">IF(G16&lt;=0,0,ROUND(G16*'Debt Payoff Planner'!$F$9,2))</f>
        <v>29.01</v>
      </c>
      <c r="G17" s="69" t="n">
        <f aca="false">MAX(G16+F17-E17,0)</f>
        <v>1695.2</v>
      </c>
      <c r="H17" s="69" t="n">
        <f aca="false">IF(J16&lt;=0,0,MIN(J16+I17,'Debt Payoff Planner'!$E$10+IF('Debt Payoff Planner'!$G$10=MIN(IF(D16&gt;0,'Debt Payoff Planner'!$G$8,999),IF(G16&gt;0,'Debt Payoff Planner'!$G$9,999),IF(J16&gt;0,'Debt Payoff Planner'!$G$10,999),IF(M16&gt;0,'Debt Payoff Planner'!$G$11,999),IF(P16&gt;0,'Debt Payoff Planner'!$G$12,999)),R17,0)))</f>
        <v>210</v>
      </c>
      <c r="I17" s="70" t="n">
        <f aca="false">IF(J16&lt;=0,0,ROUND(J16*'Debt Payoff Planner'!$F$10,2))</f>
        <v>80.3</v>
      </c>
      <c r="J17" s="69" t="n">
        <f aca="false">MAX(J16+I17-H17,0)</f>
        <v>16484.12</v>
      </c>
      <c r="K17" s="69" t="n">
        <f aca="false">IF(M16&lt;=0,0,MIN(M16+L17,'Debt Payoff Planner'!$E$11+IF('Debt Payoff Planner'!$G$11=MIN(IF(D16&gt;0,'Debt Payoff Planner'!$G$8,999),IF(G16&gt;0,'Debt Payoff Planner'!$G$9,999),IF(J16&gt;0,'Debt Payoff Planner'!$G$10,999),IF(M16&gt;0,'Debt Payoff Planner'!$G$11,999),IF(P16&gt;0,'Debt Payoff Planner'!$G$12,999)),R17,0)))</f>
        <v>310</v>
      </c>
      <c r="L17" s="70" t="n">
        <f aca="false">IF(M16&lt;=0,0,ROUND(M16*'Debt Payoff Planner'!$F$11,2))</f>
        <v>36.2</v>
      </c>
      <c r="M17" s="69" t="n">
        <f aca="false">MAX(M16+L17-K17,0)</f>
        <v>6410.08</v>
      </c>
      <c r="N17" s="69" t="n">
        <f aca="false">IF(P16&lt;=0,0,MIN(P16+O17,'Debt Payoff Planner'!$E$12+IF('Debt Payoff Planner'!$G$12=MIN(IF(D16&gt;0,'Debt Payoff Planner'!$G$8,999),IF(G16&gt;0,'Debt Payoff Planner'!$G$9,999),IF(J16&gt;0,'Debt Payoff Planner'!$G$10,999),IF(M16&gt;0,'Debt Payoff Planner'!$G$11,999),IF(P16&gt;0,'Debt Payoff Planner'!$G$12,999)),R17,0)))</f>
        <v>95</v>
      </c>
      <c r="O17" s="70" t="n">
        <f aca="false">IF(P16&lt;=0,0,ROUND(P16*'Debt Payoff Planner'!$F$12,2))</f>
        <v>21.42</v>
      </c>
      <c r="P17" s="69" t="n">
        <f aca="false">MAX(P16+O17-N17,0)</f>
        <v>2161.73</v>
      </c>
      <c r="Q17" s="71" t="n">
        <f aca="false">D17+G17+J17+M17+P17</f>
        <v>27999.9</v>
      </c>
      <c r="R17" s="70" t="n">
        <f aca="false">'Debt Payoff Planner'!$D$5+IF(D16&lt;=0,'Debt Payoff Planner'!$E$8,0)+IF(G16&lt;=0,'Debt Payoff Planner'!$E$9,0)+IF(J16&lt;=0,'Debt Payoff Planner'!$E$10,0)+IF(M16&lt;=0,'Debt Payoff Planner'!$E$11,0)+IF(P16&lt;=0,'Debt Payoff Planner'!$E$12,0)</f>
        <v>200</v>
      </c>
    </row>
    <row r="18" customFormat="false" ht="15" hidden="false" customHeight="false" outlineLevel="0" collapsed="false">
      <c r="A18" s="64" t="n">
        <v>13</v>
      </c>
      <c r="B18" s="65" t="n">
        <f aca="false">IF(D17&lt;=0,0,MIN(D17+C18,'Debt Payoff Planner'!$E$8+IF('Debt Payoff Planner'!$G$8=MIN(IF(D17&gt;0,'Debt Payoff Planner'!$G$8,999),IF(G17&gt;0,'Debt Payoff Planner'!$G$9,999),IF(J17&gt;0,'Debt Payoff Planner'!$G$10,999),IF(M17&gt;0,'Debt Payoff Planner'!$G$11,999),IF(P17&gt;0,'Debt Payoff Planner'!$G$12,999)),R18,0)))</f>
        <v>335</v>
      </c>
      <c r="C18" s="66" t="n">
        <f aca="false">IF(D17&lt;=0,0,ROUND(D17*'Debt Payoff Planner'!$F$8,2))</f>
        <v>26.01</v>
      </c>
      <c r="D18" s="65" t="n">
        <f aca="false">MAX(D17+C18-B18,0)</f>
        <v>939.78</v>
      </c>
      <c r="E18" s="65" t="n">
        <f aca="false">IF(G17&lt;=0,0,MIN(G17+F18,'Debt Payoff Planner'!$E$9+IF('Debt Payoff Planner'!$G$9=MIN(IF(D17&gt;0,'Debt Payoff Planner'!$G$8,999),IF(G17&gt;0,'Debt Payoff Planner'!$G$9,999),IF(J17&gt;0,'Debt Payoff Planner'!$G$10,999),IF(M17&gt;0,'Debt Payoff Planner'!$G$11,999),IF(P17&gt;0,'Debt Payoff Planner'!$G$12,999)),R18,0)))</f>
        <v>75</v>
      </c>
      <c r="F18" s="66" t="n">
        <f aca="false">IF(G17&lt;=0,0,ROUND(G17*'Debt Payoff Planner'!$F$9,2))</f>
        <v>28.24</v>
      </c>
      <c r="G18" s="65" t="n">
        <f aca="false">MAX(G17+F18-E18,0)</f>
        <v>1648.44</v>
      </c>
      <c r="H18" s="65" t="n">
        <f aca="false">IF(J17&lt;=0,0,MIN(J17+I18,'Debt Payoff Planner'!$E$10+IF('Debt Payoff Planner'!$G$10=MIN(IF(D17&gt;0,'Debt Payoff Planner'!$G$8,999),IF(G17&gt;0,'Debt Payoff Planner'!$G$9,999),IF(J17&gt;0,'Debt Payoff Planner'!$G$10,999),IF(M17&gt;0,'Debt Payoff Planner'!$G$11,999),IF(P17&gt;0,'Debt Payoff Planner'!$G$12,999)),R18,0)))</f>
        <v>210</v>
      </c>
      <c r="I18" s="66" t="n">
        <f aca="false">IF(J17&lt;=0,0,ROUND(J17*'Debt Payoff Planner'!$F$10,2))</f>
        <v>79.67</v>
      </c>
      <c r="J18" s="65" t="n">
        <f aca="false">MAX(J17+I18-H18,0)</f>
        <v>16353.79</v>
      </c>
      <c r="K18" s="65" t="n">
        <f aca="false">IF(M17&lt;=0,0,MIN(M17+L18,'Debt Payoff Planner'!$E$11+IF('Debt Payoff Planner'!$G$11=MIN(IF(D17&gt;0,'Debt Payoff Planner'!$G$8,999),IF(G17&gt;0,'Debt Payoff Planner'!$G$9,999),IF(J17&gt;0,'Debt Payoff Planner'!$G$10,999),IF(M17&gt;0,'Debt Payoff Planner'!$G$11,999),IF(P17&gt;0,'Debt Payoff Planner'!$G$12,999)),R18,0)))</f>
        <v>310</v>
      </c>
      <c r="L18" s="66" t="n">
        <f aca="false">IF(M17&lt;=0,0,ROUND(M17*'Debt Payoff Planner'!$F$11,2))</f>
        <v>34.72</v>
      </c>
      <c r="M18" s="65" t="n">
        <f aca="false">MAX(M17+L18-K18,0)</f>
        <v>6134.8</v>
      </c>
      <c r="N18" s="65" t="n">
        <f aca="false">IF(P17&lt;=0,0,MIN(P17+O18,'Debt Payoff Planner'!$E$12+IF('Debt Payoff Planner'!$G$12=MIN(IF(D17&gt;0,'Debt Payoff Planner'!$G$8,999),IF(G17&gt;0,'Debt Payoff Planner'!$G$9,999),IF(J17&gt;0,'Debt Payoff Planner'!$G$10,999),IF(M17&gt;0,'Debt Payoff Planner'!$G$11,999),IF(P17&gt;0,'Debt Payoff Planner'!$G$12,999)),R18,0)))</f>
        <v>95</v>
      </c>
      <c r="O18" s="66" t="n">
        <f aca="false">IF(P17&lt;=0,0,ROUND(P17*'Debt Payoff Planner'!$F$12,2))</f>
        <v>20.72</v>
      </c>
      <c r="P18" s="65" t="n">
        <f aca="false">MAX(P17+O18-N18,0)</f>
        <v>2087.45</v>
      </c>
      <c r="Q18" s="67" t="n">
        <f aca="false">D18+G18+J18+M18+P18</f>
        <v>27164.26</v>
      </c>
      <c r="R18" s="66" t="n">
        <f aca="false">'Debt Payoff Planner'!$D$5+IF(D17&lt;=0,'Debt Payoff Planner'!$E$8,0)+IF(G17&lt;=0,'Debt Payoff Planner'!$E$9,0)+IF(J17&lt;=0,'Debt Payoff Planner'!$E$10,0)+IF(M17&lt;=0,'Debt Payoff Planner'!$E$11,0)+IF(P17&lt;=0,'Debt Payoff Planner'!$E$12,0)</f>
        <v>200</v>
      </c>
    </row>
    <row r="19" customFormat="false" ht="15" hidden="false" customHeight="false" outlineLevel="0" collapsed="false">
      <c r="A19" s="64" t="n">
        <v>14</v>
      </c>
      <c r="B19" s="65" t="n">
        <f aca="false">IF(D18&lt;=0,0,MIN(D18+C19,'Debt Payoff Planner'!$E$8+IF('Debt Payoff Planner'!$G$8=MIN(IF(D18&gt;0,'Debt Payoff Planner'!$G$8,999),IF(G18&gt;0,'Debt Payoff Planner'!$G$9,999),IF(J18&gt;0,'Debt Payoff Planner'!$G$10,999),IF(M18&gt;0,'Debt Payoff Planner'!$G$11,999),IF(P18&gt;0,'Debt Payoff Planner'!$G$12,999)),R19,0)))</f>
        <v>335</v>
      </c>
      <c r="C19" s="66" t="n">
        <f aca="false">IF(D18&lt;=0,0,ROUND(D18*'Debt Payoff Planner'!$F$8,2))</f>
        <v>19.57</v>
      </c>
      <c r="D19" s="65" t="n">
        <f aca="false">MAX(D18+C19-B19,0)</f>
        <v>624.35</v>
      </c>
      <c r="E19" s="65" t="n">
        <f aca="false">IF(G18&lt;=0,0,MIN(G18+F19,'Debt Payoff Planner'!$E$9+IF('Debt Payoff Planner'!$G$9=MIN(IF(D18&gt;0,'Debt Payoff Planner'!$G$8,999),IF(G18&gt;0,'Debt Payoff Planner'!$G$9,999),IF(J18&gt;0,'Debt Payoff Planner'!$G$10,999),IF(M18&gt;0,'Debt Payoff Planner'!$G$11,999),IF(P18&gt;0,'Debt Payoff Planner'!$G$12,999)),R19,0)))</f>
        <v>75</v>
      </c>
      <c r="F19" s="66" t="n">
        <f aca="false">IF(G18&lt;=0,0,ROUND(G18*'Debt Payoff Planner'!$F$9,2))</f>
        <v>27.46</v>
      </c>
      <c r="G19" s="65" t="n">
        <f aca="false">MAX(G18+F19-E19,0)</f>
        <v>1600.9</v>
      </c>
      <c r="H19" s="65" t="n">
        <f aca="false">IF(J18&lt;=0,0,MIN(J18+I19,'Debt Payoff Planner'!$E$10+IF('Debt Payoff Planner'!$G$10=MIN(IF(D18&gt;0,'Debt Payoff Planner'!$G$8,999),IF(G18&gt;0,'Debt Payoff Planner'!$G$9,999),IF(J18&gt;0,'Debt Payoff Planner'!$G$10,999),IF(M18&gt;0,'Debt Payoff Planner'!$G$11,999),IF(P18&gt;0,'Debt Payoff Planner'!$G$12,999)),R19,0)))</f>
        <v>210</v>
      </c>
      <c r="I19" s="66" t="n">
        <f aca="false">IF(J18&lt;=0,0,ROUND(J18*'Debt Payoff Planner'!$F$10,2))</f>
        <v>79.04</v>
      </c>
      <c r="J19" s="65" t="n">
        <f aca="false">MAX(J18+I19-H19,0)</f>
        <v>16222.83</v>
      </c>
      <c r="K19" s="65" t="n">
        <f aca="false">IF(M18&lt;=0,0,MIN(M18+L19,'Debt Payoff Planner'!$E$11+IF('Debt Payoff Planner'!$G$11=MIN(IF(D18&gt;0,'Debt Payoff Planner'!$G$8,999),IF(G18&gt;0,'Debt Payoff Planner'!$G$9,999),IF(J18&gt;0,'Debt Payoff Planner'!$G$10,999),IF(M18&gt;0,'Debt Payoff Planner'!$G$11,999),IF(P18&gt;0,'Debt Payoff Planner'!$G$12,999)),R19,0)))</f>
        <v>310</v>
      </c>
      <c r="L19" s="66" t="n">
        <f aca="false">IF(M18&lt;=0,0,ROUND(M18*'Debt Payoff Planner'!$F$11,2))</f>
        <v>33.23</v>
      </c>
      <c r="M19" s="65" t="n">
        <f aca="false">MAX(M18+L19-K19,0)</f>
        <v>5858.03</v>
      </c>
      <c r="N19" s="65" t="n">
        <f aca="false">IF(P18&lt;=0,0,MIN(P18+O19,'Debt Payoff Planner'!$E$12+IF('Debt Payoff Planner'!$G$12=MIN(IF(D18&gt;0,'Debt Payoff Planner'!$G$8,999),IF(G18&gt;0,'Debt Payoff Planner'!$G$9,999),IF(J18&gt;0,'Debt Payoff Planner'!$G$10,999),IF(M18&gt;0,'Debt Payoff Planner'!$G$11,999),IF(P18&gt;0,'Debt Payoff Planner'!$G$12,999)),R19,0)))</f>
        <v>95</v>
      </c>
      <c r="O19" s="66" t="n">
        <f aca="false">IF(P18&lt;=0,0,ROUND(P18*'Debt Payoff Planner'!$F$12,2))</f>
        <v>20</v>
      </c>
      <c r="P19" s="65" t="n">
        <f aca="false">MAX(P18+O19-N19,0)</f>
        <v>2012.45</v>
      </c>
      <c r="Q19" s="67" t="n">
        <f aca="false">D19+G19+J19+M19+P19</f>
        <v>26318.56</v>
      </c>
      <c r="R19" s="66" t="n">
        <f aca="false">'Debt Payoff Planner'!$D$5+IF(D18&lt;=0,'Debt Payoff Planner'!$E$8,0)+IF(G18&lt;=0,'Debt Payoff Planner'!$E$9,0)+IF(J18&lt;=0,'Debt Payoff Planner'!$E$10,0)+IF(M18&lt;=0,'Debt Payoff Planner'!$E$11,0)+IF(P18&lt;=0,'Debt Payoff Planner'!$E$12,0)</f>
        <v>200</v>
      </c>
    </row>
    <row r="20" customFormat="false" ht="15" hidden="false" customHeight="false" outlineLevel="0" collapsed="false">
      <c r="A20" s="64" t="n">
        <v>15</v>
      </c>
      <c r="B20" s="65" t="n">
        <f aca="false">IF(D19&lt;=0,0,MIN(D19+C20,'Debt Payoff Planner'!$E$8+IF('Debt Payoff Planner'!$G$8=MIN(IF(D19&gt;0,'Debt Payoff Planner'!$G$8,999),IF(G19&gt;0,'Debt Payoff Planner'!$G$9,999),IF(J19&gt;0,'Debt Payoff Planner'!$G$10,999),IF(M19&gt;0,'Debt Payoff Planner'!$G$11,999),IF(P19&gt;0,'Debt Payoff Planner'!$G$12,999)),R20,0)))</f>
        <v>335</v>
      </c>
      <c r="C20" s="66" t="n">
        <f aca="false">IF(D19&lt;=0,0,ROUND(D19*'Debt Payoff Planner'!$F$8,2))</f>
        <v>13</v>
      </c>
      <c r="D20" s="65" t="n">
        <f aca="false">MAX(D19+C20-B20,0)</f>
        <v>302.35</v>
      </c>
      <c r="E20" s="65" t="n">
        <f aca="false">IF(G19&lt;=0,0,MIN(G19+F20,'Debt Payoff Planner'!$E$9+IF('Debt Payoff Planner'!$G$9=MIN(IF(D19&gt;0,'Debt Payoff Planner'!$G$8,999),IF(G19&gt;0,'Debt Payoff Planner'!$G$9,999),IF(J19&gt;0,'Debt Payoff Planner'!$G$10,999),IF(M19&gt;0,'Debt Payoff Planner'!$G$11,999),IF(P19&gt;0,'Debt Payoff Planner'!$G$12,999)),R20,0)))</f>
        <v>75</v>
      </c>
      <c r="F20" s="66" t="n">
        <f aca="false">IF(G19&lt;=0,0,ROUND(G19*'Debt Payoff Planner'!$F$9,2))</f>
        <v>26.67</v>
      </c>
      <c r="G20" s="65" t="n">
        <f aca="false">MAX(G19+F20-E20,0)</f>
        <v>1552.57</v>
      </c>
      <c r="H20" s="65" t="n">
        <f aca="false">IF(J19&lt;=0,0,MIN(J19+I20,'Debt Payoff Planner'!$E$10+IF('Debt Payoff Planner'!$G$10=MIN(IF(D19&gt;0,'Debt Payoff Planner'!$G$8,999),IF(G19&gt;0,'Debt Payoff Planner'!$G$9,999),IF(J19&gt;0,'Debt Payoff Planner'!$G$10,999),IF(M19&gt;0,'Debt Payoff Planner'!$G$11,999),IF(P19&gt;0,'Debt Payoff Planner'!$G$12,999)),R20,0)))</f>
        <v>210</v>
      </c>
      <c r="I20" s="66" t="n">
        <f aca="false">IF(J19&lt;=0,0,ROUND(J19*'Debt Payoff Planner'!$F$10,2))</f>
        <v>78.41</v>
      </c>
      <c r="J20" s="65" t="n">
        <f aca="false">MAX(J19+I20-H20,0)</f>
        <v>16091.24</v>
      </c>
      <c r="K20" s="65" t="n">
        <f aca="false">IF(M19&lt;=0,0,MIN(M19+L20,'Debt Payoff Planner'!$E$11+IF('Debt Payoff Planner'!$G$11=MIN(IF(D19&gt;0,'Debt Payoff Planner'!$G$8,999),IF(G19&gt;0,'Debt Payoff Planner'!$G$9,999),IF(J19&gt;0,'Debt Payoff Planner'!$G$10,999),IF(M19&gt;0,'Debt Payoff Planner'!$G$11,999),IF(P19&gt;0,'Debt Payoff Planner'!$G$12,999)),R20,0)))</f>
        <v>310</v>
      </c>
      <c r="L20" s="66" t="n">
        <f aca="false">IF(M19&lt;=0,0,ROUND(M19*'Debt Payoff Planner'!$F$11,2))</f>
        <v>31.73</v>
      </c>
      <c r="M20" s="65" t="n">
        <f aca="false">MAX(M19+L20-K20,0)</f>
        <v>5579.76</v>
      </c>
      <c r="N20" s="65" t="n">
        <f aca="false">IF(P19&lt;=0,0,MIN(P19+O20,'Debt Payoff Planner'!$E$12+IF('Debt Payoff Planner'!$G$12=MIN(IF(D19&gt;0,'Debt Payoff Planner'!$G$8,999),IF(G19&gt;0,'Debt Payoff Planner'!$G$9,999),IF(J19&gt;0,'Debt Payoff Planner'!$G$10,999),IF(M19&gt;0,'Debt Payoff Planner'!$G$11,999),IF(P19&gt;0,'Debt Payoff Planner'!$G$12,999)),R20,0)))</f>
        <v>95</v>
      </c>
      <c r="O20" s="66" t="n">
        <f aca="false">IF(P19&lt;=0,0,ROUND(P19*'Debt Payoff Planner'!$F$12,2))</f>
        <v>19.29</v>
      </c>
      <c r="P20" s="65" t="n">
        <f aca="false">MAX(P19+O20-N20,0)</f>
        <v>1936.74</v>
      </c>
      <c r="Q20" s="67" t="n">
        <f aca="false">D20+G20+J20+M20+P20</f>
        <v>25462.66</v>
      </c>
      <c r="R20" s="66" t="n">
        <f aca="false">'Debt Payoff Planner'!$D$5+IF(D19&lt;=0,'Debt Payoff Planner'!$E$8,0)+IF(G19&lt;=0,'Debt Payoff Planner'!$E$9,0)+IF(J19&lt;=0,'Debt Payoff Planner'!$E$10,0)+IF(M19&lt;=0,'Debt Payoff Planner'!$E$11,0)+IF(P19&lt;=0,'Debt Payoff Planner'!$E$12,0)</f>
        <v>200</v>
      </c>
    </row>
    <row r="21" customFormat="false" ht="15" hidden="false" customHeight="false" outlineLevel="0" collapsed="false">
      <c r="A21" s="64" t="n">
        <v>16</v>
      </c>
      <c r="B21" s="65" t="n">
        <f aca="false">IF(D20&lt;=0,0,MIN(D20+C21,'Debt Payoff Planner'!$E$8+IF('Debt Payoff Planner'!$G$8=MIN(IF(D20&gt;0,'Debt Payoff Planner'!$G$8,999),IF(G20&gt;0,'Debt Payoff Planner'!$G$9,999),IF(J20&gt;0,'Debt Payoff Planner'!$G$10,999),IF(M20&gt;0,'Debt Payoff Planner'!$G$11,999),IF(P20&gt;0,'Debt Payoff Planner'!$G$12,999)),R21,0)))</f>
        <v>308.65</v>
      </c>
      <c r="C21" s="66" t="n">
        <f aca="false">IF(D20&lt;=0,0,ROUND(D20*'Debt Payoff Planner'!$F$8,2))</f>
        <v>6.3</v>
      </c>
      <c r="D21" s="65" t="n">
        <f aca="false">MAX(D20+C21-B21,0)</f>
        <v>0</v>
      </c>
      <c r="E21" s="65" t="n">
        <f aca="false">IF(G20&lt;=0,0,MIN(G20+F21,'Debt Payoff Planner'!$E$9+IF('Debt Payoff Planner'!$G$9=MIN(IF(D20&gt;0,'Debt Payoff Planner'!$G$8,999),IF(G20&gt;0,'Debt Payoff Planner'!$G$9,999),IF(J20&gt;0,'Debt Payoff Planner'!$G$10,999),IF(M20&gt;0,'Debt Payoff Planner'!$G$11,999),IF(P20&gt;0,'Debt Payoff Planner'!$G$12,999)),R21,0)))</f>
        <v>75</v>
      </c>
      <c r="F21" s="66" t="n">
        <f aca="false">IF(G20&lt;=0,0,ROUND(G20*'Debt Payoff Planner'!$F$9,2))</f>
        <v>25.86</v>
      </c>
      <c r="G21" s="65" t="n">
        <f aca="false">MAX(G20+F21-E21,0)</f>
        <v>1503.43</v>
      </c>
      <c r="H21" s="65" t="n">
        <f aca="false">IF(J20&lt;=0,0,MIN(J20+I21,'Debt Payoff Planner'!$E$10+IF('Debt Payoff Planner'!$G$10=MIN(IF(D20&gt;0,'Debt Payoff Planner'!$G$8,999),IF(G20&gt;0,'Debt Payoff Planner'!$G$9,999),IF(J20&gt;0,'Debt Payoff Planner'!$G$10,999),IF(M20&gt;0,'Debt Payoff Planner'!$G$11,999),IF(P20&gt;0,'Debt Payoff Planner'!$G$12,999)),R21,0)))</f>
        <v>210</v>
      </c>
      <c r="I21" s="66" t="n">
        <f aca="false">IF(J20&lt;=0,0,ROUND(J20*'Debt Payoff Planner'!$F$10,2))</f>
        <v>77.77</v>
      </c>
      <c r="J21" s="65" t="n">
        <f aca="false">MAX(J20+I21-H21,0)</f>
        <v>15959.01</v>
      </c>
      <c r="K21" s="65" t="n">
        <f aca="false">IF(M20&lt;=0,0,MIN(M20+L21,'Debt Payoff Planner'!$E$11+IF('Debt Payoff Planner'!$G$11=MIN(IF(D20&gt;0,'Debt Payoff Planner'!$G$8,999),IF(G20&gt;0,'Debt Payoff Planner'!$G$9,999),IF(J20&gt;0,'Debt Payoff Planner'!$G$10,999),IF(M20&gt;0,'Debt Payoff Planner'!$G$11,999),IF(P20&gt;0,'Debt Payoff Planner'!$G$12,999)),R21,0)))</f>
        <v>310</v>
      </c>
      <c r="L21" s="66" t="n">
        <f aca="false">IF(M20&lt;=0,0,ROUND(M20*'Debt Payoff Planner'!$F$11,2))</f>
        <v>30.22</v>
      </c>
      <c r="M21" s="65" t="n">
        <f aca="false">MAX(M20+L21-K21,0)</f>
        <v>5299.98</v>
      </c>
      <c r="N21" s="65" t="n">
        <f aca="false">IF(P20&lt;=0,0,MIN(P20+O21,'Debt Payoff Planner'!$E$12+IF('Debt Payoff Planner'!$G$12=MIN(IF(D20&gt;0,'Debt Payoff Planner'!$G$8,999),IF(G20&gt;0,'Debt Payoff Planner'!$G$9,999),IF(J20&gt;0,'Debt Payoff Planner'!$G$10,999),IF(M20&gt;0,'Debt Payoff Planner'!$G$11,999),IF(P20&gt;0,'Debt Payoff Planner'!$G$12,999)),R21,0)))</f>
        <v>95</v>
      </c>
      <c r="O21" s="66" t="n">
        <f aca="false">IF(P20&lt;=0,0,ROUND(P20*'Debt Payoff Planner'!$F$12,2))</f>
        <v>18.56</v>
      </c>
      <c r="P21" s="65" t="n">
        <f aca="false">MAX(P20+O21-N21,0)</f>
        <v>1860.3</v>
      </c>
      <c r="Q21" s="67" t="n">
        <f aca="false">D21+G21+J21+M21+P21</f>
        <v>24622.72</v>
      </c>
      <c r="R21" s="66" t="n">
        <f aca="false">'Debt Payoff Planner'!$D$5+IF(D20&lt;=0,'Debt Payoff Planner'!$E$8,0)+IF(G20&lt;=0,'Debt Payoff Planner'!$E$9,0)+IF(J20&lt;=0,'Debt Payoff Planner'!$E$10,0)+IF(M20&lt;=0,'Debt Payoff Planner'!$E$11,0)+IF(P20&lt;=0,'Debt Payoff Planner'!$E$12,0)</f>
        <v>200</v>
      </c>
    </row>
    <row r="22" customFormat="false" ht="15" hidden="false" customHeight="false" outlineLevel="0" collapsed="false">
      <c r="A22" s="64" t="n">
        <v>17</v>
      </c>
      <c r="B22" s="65" t="n">
        <f aca="false">IF(D21&lt;=0,0,MIN(D21+C22,'Debt Payoff Planner'!$E$8+IF('Debt Payoff Planner'!$G$8=MIN(IF(D21&gt;0,'Debt Payoff Planner'!$G$8,999),IF(G21&gt;0,'Debt Payoff Planner'!$G$9,999),IF(J21&gt;0,'Debt Payoff Planner'!$G$10,999),IF(M21&gt;0,'Debt Payoff Planner'!$G$11,999),IF(P21&gt;0,'Debt Payoff Planner'!$G$12,999)),R22,0)))</f>
        <v>0</v>
      </c>
      <c r="C22" s="66" t="n">
        <f aca="false">IF(D21&lt;=0,0,ROUND(D21*'Debt Payoff Planner'!$F$8,2))</f>
        <v>0</v>
      </c>
      <c r="D22" s="65" t="n">
        <f aca="false">MAX(D21+C22-B22,0)</f>
        <v>0</v>
      </c>
      <c r="E22" s="65" t="n">
        <f aca="false">IF(G21&lt;=0,0,MIN(G21+F22,'Debt Payoff Planner'!$E$9+IF('Debt Payoff Planner'!$G$9=MIN(IF(D21&gt;0,'Debt Payoff Planner'!$G$8,999),IF(G21&gt;0,'Debt Payoff Planner'!$G$9,999),IF(J21&gt;0,'Debt Payoff Planner'!$G$10,999),IF(M21&gt;0,'Debt Payoff Planner'!$G$11,999),IF(P21&gt;0,'Debt Payoff Planner'!$G$12,999)),R22,0)))</f>
        <v>410</v>
      </c>
      <c r="F22" s="66" t="n">
        <f aca="false">IF(G21&lt;=0,0,ROUND(G21*'Debt Payoff Planner'!$F$9,2))</f>
        <v>25.04</v>
      </c>
      <c r="G22" s="65" t="n">
        <f aca="false">MAX(G21+F22-E22,0)</f>
        <v>1118.47</v>
      </c>
      <c r="H22" s="65" t="n">
        <f aca="false">IF(J21&lt;=0,0,MIN(J21+I22,'Debt Payoff Planner'!$E$10+IF('Debt Payoff Planner'!$G$10=MIN(IF(D21&gt;0,'Debt Payoff Planner'!$G$8,999),IF(G21&gt;0,'Debt Payoff Planner'!$G$9,999),IF(J21&gt;0,'Debt Payoff Planner'!$G$10,999),IF(M21&gt;0,'Debt Payoff Planner'!$G$11,999),IF(P21&gt;0,'Debt Payoff Planner'!$G$12,999)),R22,0)))</f>
        <v>210</v>
      </c>
      <c r="I22" s="66" t="n">
        <f aca="false">IF(J21&lt;=0,0,ROUND(J21*'Debt Payoff Planner'!$F$10,2))</f>
        <v>77.14</v>
      </c>
      <c r="J22" s="65" t="n">
        <f aca="false">MAX(J21+I22-H22,0)</f>
        <v>15826.15</v>
      </c>
      <c r="K22" s="65" t="n">
        <f aca="false">IF(M21&lt;=0,0,MIN(M21+L22,'Debt Payoff Planner'!$E$11+IF('Debt Payoff Planner'!$G$11=MIN(IF(D21&gt;0,'Debt Payoff Planner'!$G$8,999),IF(G21&gt;0,'Debt Payoff Planner'!$G$9,999),IF(J21&gt;0,'Debt Payoff Planner'!$G$10,999),IF(M21&gt;0,'Debt Payoff Planner'!$G$11,999),IF(P21&gt;0,'Debt Payoff Planner'!$G$12,999)),R22,0)))</f>
        <v>310</v>
      </c>
      <c r="L22" s="66" t="n">
        <f aca="false">IF(M21&lt;=0,0,ROUND(M21*'Debt Payoff Planner'!$F$11,2))</f>
        <v>28.71</v>
      </c>
      <c r="M22" s="65" t="n">
        <f aca="false">MAX(M21+L22-K22,0)</f>
        <v>5018.69</v>
      </c>
      <c r="N22" s="65" t="n">
        <f aca="false">IF(P21&lt;=0,0,MIN(P21+O22,'Debt Payoff Planner'!$E$12+IF('Debt Payoff Planner'!$G$12=MIN(IF(D21&gt;0,'Debt Payoff Planner'!$G$8,999),IF(G21&gt;0,'Debt Payoff Planner'!$G$9,999),IF(J21&gt;0,'Debt Payoff Planner'!$G$10,999),IF(M21&gt;0,'Debt Payoff Planner'!$G$11,999),IF(P21&gt;0,'Debt Payoff Planner'!$G$12,999)),R22,0)))</f>
        <v>95</v>
      </c>
      <c r="O22" s="66" t="n">
        <f aca="false">IF(P21&lt;=0,0,ROUND(P21*'Debt Payoff Planner'!$F$12,2))</f>
        <v>17.83</v>
      </c>
      <c r="P22" s="65" t="n">
        <f aca="false">MAX(P21+O22-N22,0)</f>
        <v>1783.13</v>
      </c>
      <c r="Q22" s="67" t="n">
        <f aca="false">D22+G22+J22+M22+P22</f>
        <v>23746.44</v>
      </c>
      <c r="R22" s="66" t="n">
        <f aca="false">'Debt Payoff Planner'!$D$5+IF(D21&lt;=0,'Debt Payoff Planner'!$E$8,0)+IF(G21&lt;=0,'Debt Payoff Planner'!$E$9,0)+IF(J21&lt;=0,'Debt Payoff Planner'!$E$10,0)+IF(M21&lt;=0,'Debt Payoff Planner'!$E$11,0)+IF(P21&lt;=0,'Debt Payoff Planner'!$E$12,0)</f>
        <v>335</v>
      </c>
    </row>
    <row r="23" customFormat="false" ht="15" hidden="false" customHeight="false" outlineLevel="0" collapsed="false">
      <c r="A23" s="64" t="n">
        <v>18</v>
      </c>
      <c r="B23" s="65" t="n">
        <f aca="false">IF(D22&lt;=0,0,MIN(D22+C23,'Debt Payoff Planner'!$E$8+IF('Debt Payoff Planner'!$G$8=MIN(IF(D22&gt;0,'Debt Payoff Planner'!$G$8,999),IF(G22&gt;0,'Debt Payoff Planner'!$G$9,999),IF(J22&gt;0,'Debt Payoff Planner'!$G$10,999),IF(M22&gt;0,'Debt Payoff Planner'!$G$11,999),IF(P22&gt;0,'Debt Payoff Planner'!$G$12,999)),R23,0)))</f>
        <v>0</v>
      </c>
      <c r="C23" s="66" t="n">
        <f aca="false">IF(D22&lt;=0,0,ROUND(D22*'Debt Payoff Planner'!$F$8,2))</f>
        <v>0</v>
      </c>
      <c r="D23" s="65" t="n">
        <f aca="false">MAX(D22+C23-B23,0)</f>
        <v>0</v>
      </c>
      <c r="E23" s="65" t="n">
        <f aca="false">IF(G22&lt;=0,0,MIN(G22+F23,'Debt Payoff Planner'!$E$9+IF('Debt Payoff Planner'!$G$9=MIN(IF(D22&gt;0,'Debt Payoff Planner'!$G$8,999),IF(G22&gt;0,'Debt Payoff Planner'!$G$9,999),IF(J22&gt;0,'Debt Payoff Planner'!$G$10,999),IF(M22&gt;0,'Debt Payoff Planner'!$G$11,999),IF(P22&gt;0,'Debt Payoff Planner'!$G$12,999)),R23,0)))</f>
        <v>410</v>
      </c>
      <c r="F23" s="66" t="n">
        <f aca="false">IF(G22&lt;=0,0,ROUND(G22*'Debt Payoff Planner'!$F$9,2))</f>
        <v>18.63</v>
      </c>
      <c r="G23" s="65" t="n">
        <f aca="false">MAX(G22+F23-E23,0)</f>
        <v>727.100000000001</v>
      </c>
      <c r="H23" s="65" t="n">
        <f aca="false">IF(J22&lt;=0,0,MIN(J22+I23,'Debt Payoff Planner'!$E$10+IF('Debt Payoff Planner'!$G$10=MIN(IF(D22&gt;0,'Debt Payoff Planner'!$G$8,999),IF(G22&gt;0,'Debt Payoff Planner'!$G$9,999),IF(J22&gt;0,'Debt Payoff Planner'!$G$10,999),IF(M22&gt;0,'Debt Payoff Planner'!$G$11,999),IF(P22&gt;0,'Debt Payoff Planner'!$G$12,999)),R23,0)))</f>
        <v>210</v>
      </c>
      <c r="I23" s="66" t="n">
        <f aca="false">IF(J22&lt;=0,0,ROUND(J22*'Debt Payoff Planner'!$F$10,2))</f>
        <v>76.49</v>
      </c>
      <c r="J23" s="65" t="n">
        <f aca="false">MAX(J22+I23-H23,0)</f>
        <v>15692.64</v>
      </c>
      <c r="K23" s="65" t="n">
        <f aca="false">IF(M22&lt;=0,0,MIN(M22+L23,'Debt Payoff Planner'!$E$11+IF('Debt Payoff Planner'!$G$11=MIN(IF(D22&gt;0,'Debt Payoff Planner'!$G$8,999),IF(G22&gt;0,'Debt Payoff Planner'!$G$9,999),IF(J22&gt;0,'Debt Payoff Planner'!$G$10,999),IF(M22&gt;0,'Debt Payoff Planner'!$G$11,999),IF(P22&gt;0,'Debt Payoff Planner'!$G$12,999)),R23,0)))</f>
        <v>310</v>
      </c>
      <c r="L23" s="66" t="n">
        <f aca="false">IF(M22&lt;=0,0,ROUND(M22*'Debt Payoff Planner'!$F$11,2))</f>
        <v>27.18</v>
      </c>
      <c r="M23" s="65" t="n">
        <f aca="false">MAX(M22+L23-K23,0)</f>
        <v>4735.87</v>
      </c>
      <c r="N23" s="65" t="n">
        <f aca="false">IF(P22&lt;=0,0,MIN(P22+O23,'Debt Payoff Planner'!$E$12+IF('Debt Payoff Planner'!$G$12=MIN(IF(D22&gt;0,'Debt Payoff Planner'!$G$8,999),IF(G22&gt;0,'Debt Payoff Planner'!$G$9,999),IF(J22&gt;0,'Debt Payoff Planner'!$G$10,999),IF(M22&gt;0,'Debt Payoff Planner'!$G$11,999),IF(P22&gt;0,'Debt Payoff Planner'!$G$12,999)),R23,0)))</f>
        <v>95</v>
      </c>
      <c r="O23" s="66" t="n">
        <f aca="false">IF(P22&lt;=0,0,ROUND(P22*'Debt Payoff Planner'!$F$12,2))</f>
        <v>17.09</v>
      </c>
      <c r="P23" s="65" t="n">
        <f aca="false">MAX(P22+O23-N23,0)</f>
        <v>1705.22</v>
      </c>
      <c r="Q23" s="67" t="n">
        <f aca="false">D23+G23+J23+M23+P23</f>
        <v>22860.83</v>
      </c>
      <c r="R23" s="66" t="n">
        <f aca="false">'Debt Payoff Planner'!$D$5+IF(D22&lt;=0,'Debt Payoff Planner'!$E$8,0)+IF(G22&lt;=0,'Debt Payoff Planner'!$E$9,0)+IF(J22&lt;=0,'Debt Payoff Planner'!$E$10,0)+IF(M22&lt;=0,'Debt Payoff Planner'!$E$11,0)+IF(P22&lt;=0,'Debt Payoff Planner'!$E$12,0)</f>
        <v>335</v>
      </c>
    </row>
    <row r="24" customFormat="false" ht="15" hidden="false" customHeight="false" outlineLevel="0" collapsed="false">
      <c r="A24" s="64" t="n">
        <v>19</v>
      </c>
      <c r="B24" s="65" t="n">
        <f aca="false">IF(D23&lt;=0,0,MIN(D23+C24,'Debt Payoff Planner'!$E$8+IF('Debt Payoff Planner'!$G$8=MIN(IF(D23&gt;0,'Debt Payoff Planner'!$G$8,999),IF(G23&gt;0,'Debt Payoff Planner'!$G$9,999),IF(J23&gt;0,'Debt Payoff Planner'!$G$10,999),IF(M23&gt;0,'Debt Payoff Planner'!$G$11,999),IF(P23&gt;0,'Debt Payoff Planner'!$G$12,999)),R24,0)))</f>
        <v>0</v>
      </c>
      <c r="C24" s="66" t="n">
        <f aca="false">IF(D23&lt;=0,0,ROUND(D23*'Debt Payoff Planner'!$F$8,2))</f>
        <v>0</v>
      </c>
      <c r="D24" s="65" t="n">
        <f aca="false">MAX(D23+C24-B24,0)</f>
        <v>0</v>
      </c>
      <c r="E24" s="65" t="n">
        <f aca="false">IF(G23&lt;=0,0,MIN(G23+F24,'Debt Payoff Planner'!$E$9+IF('Debt Payoff Planner'!$G$9=MIN(IF(D23&gt;0,'Debt Payoff Planner'!$G$8,999),IF(G23&gt;0,'Debt Payoff Planner'!$G$9,999),IF(J23&gt;0,'Debt Payoff Planner'!$G$10,999),IF(M23&gt;0,'Debt Payoff Planner'!$G$11,999),IF(P23&gt;0,'Debt Payoff Planner'!$G$12,999)),R24,0)))</f>
        <v>410</v>
      </c>
      <c r="F24" s="66" t="n">
        <f aca="false">IF(G23&lt;=0,0,ROUND(G23*'Debt Payoff Planner'!$F$9,2))</f>
        <v>12.11</v>
      </c>
      <c r="G24" s="65" t="n">
        <f aca="false">MAX(G23+F24-E24,0)</f>
        <v>329.210000000001</v>
      </c>
      <c r="H24" s="65" t="n">
        <f aca="false">IF(J23&lt;=0,0,MIN(J23+I24,'Debt Payoff Planner'!$E$10+IF('Debt Payoff Planner'!$G$10=MIN(IF(D23&gt;0,'Debt Payoff Planner'!$G$8,999),IF(G23&gt;0,'Debt Payoff Planner'!$G$9,999),IF(J23&gt;0,'Debt Payoff Planner'!$G$10,999),IF(M23&gt;0,'Debt Payoff Planner'!$G$11,999),IF(P23&gt;0,'Debt Payoff Planner'!$G$12,999)),R24,0)))</f>
        <v>210</v>
      </c>
      <c r="I24" s="66" t="n">
        <f aca="false">IF(J23&lt;=0,0,ROUND(J23*'Debt Payoff Planner'!$F$10,2))</f>
        <v>75.85</v>
      </c>
      <c r="J24" s="65" t="n">
        <f aca="false">MAX(J23+I24-H24,0)</f>
        <v>15558.49</v>
      </c>
      <c r="K24" s="65" t="n">
        <f aca="false">IF(M23&lt;=0,0,MIN(M23+L24,'Debt Payoff Planner'!$E$11+IF('Debt Payoff Planner'!$G$11=MIN(IF(D23&gt;0,'Debt Payoff Planner'!$G$8,999),IF(G23&gt;0,'Debt Payoff Planner'!$G$9,999),IF(J23&gt;0,'Debt Payoff Planner'!$G$10,999),IF(M23&gt;0,'Debt Payoff Planner'!$G$11,999),IF(P23&gt;0,'Debt Payoff Planner'!$G$12,999)),R24,0)))</f>
        <v>310</v>
      </c>
      <c r="L24" s="66" t="n">
        <f aca="false">IF(M23&lt;=0,0,ROUND(M23*'Debt Payoff Planner'!$F$11,2))</f>
        <v>25.65</v>
      </c>
      <c r="M24" s="65" t="n">
        <f aca="false">MAX(M23+L24-K24,0)</f>
        <v>4451.52</v>
      </c>
      <c r="N24" s="65" t="n">
        <f aca="false">IF(P23&lt;=0,0,MIN(P23+O24,'Debt Payoff Planner'!$E$12+IF('Debt Payoff Planner'!$G$12=MIN(IF(D23&gt;0,'Debt Payoff Planner'!$G$8,999),IF(G23&gt;0,'Debt Payoff Planner'!$G$9,999),IF(J23&gt;0,'Debt Payoff Planner'!$G$10,999),IF(M23&gt;0,'Debt Payoff Planner'!$G$11,999),IF(P23&gt;0,'Debt Payoff Planner'!$G$12,999)),R24,0)))</f>
        <v>95</v>
      </c>
      <c r="O24" s="66" t="n">
        <f aca="false">IF(P23&lt;=0,0,ROUND(P23*'Debt Payoff Planner'!$F$12,2))</f>
        <v>16.34</v>
      </c>
      <c r="P24" s="65" t="n">
        <f aca="false">MAX(P23+O24-N24,0)</f>
        <v>1626.56</v>
      </c>
      <c r="Q24" s="67" t="n">
        <f aca="false">D24+G24+J24+M24+P24</f>
        <v>21965.78</v>
      </c>
      <c r="R24" s="66" t="n">
        <f aca="false">'Debt Payoff Planner'!$D$5+IF(D23&lt;=0,'Debt Payoff Planner'!$E$8,0)+IF(G23&lt;=0,'Debt Payoff Planner'!$E$9,0)+IF(J23&lt;=0,'Debt Payoff Planner'!$E$10,0)+IF(M23&lt;=0,'Debt Payoff Planner'!$E$11,0)+IF(P23&lt;=0,'Debt Payoff Planner'!$E$12,0)</f>
        <v>335</v>
      </c>
    </row>
    <row r="25" customFormat="false" ht="15" hidden="false" customHeight="false" outlineLevel="0" collapsed="false">
      <c r="A25" s="64" t="n">
        <v>20</v>
      </c>
      <c r="B25" s="65" t="n">
        <f aca="false">IF(D24&lt;=0,0,MIN(D24+C25,'Debt Payoff Planner'!$E$8+IF('Debt Payoff Planner'!$G$8=MIN(IF(D24&gt;0,'Debt Payoff Planner'!$G$8,999),IF(G24&gt;0,'Debt Payoff Planner'!$G$9,999),IF(J24&gt;0,'Debt Payoff Planner'!$G$10,999),IF(M24&gt;0,'Debt Payoff Planner'!$G$11,999),IF(P24&gt;0,'Debt Payoff Planner'!$G$12,999)),R25,0)))</f>
        <v>0</v>
      </c>
      <c r="C25" s="66" t="n">
        <f aca="false">IF(D24&lt;=0,0,ROUND(D24*'Debt Payoff Planner'!$F$8,2))</f>
        <v>0</v>
      </c>
      <c r="D25" s="65" t="n">
        <f aca="false">MAX(D24+C25-B25,0)</f>
        <v>0</v>
      </c>
      <c r="E25" s="65" t="n">
        <f aca="false">IF(G24&lt;=0,0,MIN(G24+F25,'Debt Payoff Planner'!$E$9+IF('Debt Payoff Planner'!$G$9=MIN(IF(D24&gt;0,'Debt Payoff Planner'!$G$8,999),IF(G24&gt;0,'Debt Payoff Planner'!$G$9,999),IF(J24&gt;0,'Debt Payoff Planner'!$G$10,999),IF(M24&gt;0,'Debt Payoff Planner'!$G$11,999),IF(P24&gt;0,'Debt Payoff Planner'!$G$12,999)),R25,0)))</f>
        <v>334.690000000001</v>
      </c>
      <c r="F25" s="66" t="n">
        <f aca="false">IF(G24&lt;=0,0,ROUND(G24*'Debt Payoff Planner'!$F$9,2))</f>
        <v>5.48</v>
      </c>
      <c r="G25" s="65" t="n">
        <f aca="false">MAX(G24+F25-E25,0)</f>
        <v>0</v>
      </c>
      <c r="H25" s="65" t="n">
        <f aca="false">IF(J24&lt;=0,0,MIN(J24+I25,'Debt Payoff Planner'!$E$10+IF('Debt Payoff Planner'!$G$10=MIN(IF(D24&gt;0,'Debt Payoff Planner'!$G$8,999),IF(G24&gt;0,'Debt Payoff Planner'!$G$9,999),IF(J24&gt;0,'Debt Payoff Planner'!$G$10,999),IF(M24&gt;0,'Debt Payoff Planner'!$G$11,999),IF(P24&gt;0,'Debt Payoff Planner'!$G$12,999)),R25,0)))</f>
        <v>210</v>
      </c>
      <c r="I25" s="66" t="n">
        <f aca="false">IF(J24&lt;=0,0,ROUND(J24*'Debt Payoff Planner'!$F$10,2))</f>
        <v>75.2</v>
      </c>
      <c r="J25" s="65" t="n">
        <f aca="false">MAX(J24+I25-H25,0)</f>
        <v>15423.69</v>
      </c>
      <c r="K25" s="65" t="n">
        <f aca="false">IF(M24&lt;=0,0,MIN(M24+L25,'Debt Payoff Planner'!$E$11+IF('Debt Payoff Planner'!$G$11=MIN(IF(D24&gt;0,'Debt Payoff Planner'!$G$8,999),IF(G24&gt;0,'Debt Payoff Planner'!$G$9,999),IF(J24&gt;0,'Debt Payoff Planner'!$G$10,999),IF(M24&gt;0,'Debt Payoff Planner'!$G$11,999),IF(P24&gt;0,'Debt Payoff Planner'!$G$12,999)),R25,0)))</f>
        <v>310</v>
      </c>
      <c r="L25" s="66" t="n">
        <f aca="false">IF(M24&lt;=0,0,ROUND(M24*'Debt Payoff Planner'!$F$11,2))</f>
        <v>24.11</v>
      </c>
      <c r="M25" s="65" t="n">
        <f aca="false">MAX(M24+L25-K25,0)</f>
        <v>4165.63</v>
      </c>
      <c r="N25" s="65" t="n">
        <f aca="false">IF(P24&lt;=0,0,MIN(P24+O25,'Debt Payoff Planner'!$E$12+IF('Debt Payoff Planner'!$G$12=MIN(IF(D24&gt;0,'Debt Payoff Planner'!$G$8,999),IF(G24&gt;0,'Debt Payoff Planner'!$G$9,999),IF(J24&gt;0,'Debt Payoff Planner'!$G$10,999),IF(M24&gt;0,'Debt Payoff Planner'!$G$11,999),IF(P24&gt;0,'Debt Payoff Planner'!$G$12,999)),R25,0)))</f>
        <v>95</v>
      </c>
      <c r="O25" s="66" t="n">
        <f aca="false">IF(P24&lt;=0,0,ROUND(P24*'Debt Payoff Planner'!$F$12,2))</f>
        <v>15.59</v>
      </c>
      <c r="P25" s="65" t="n">
        <f aca="false">MAX(P24+O25-N25,0)</f>
        <v>1547.15</v>
      </c>
      <c r="Q25" s="67" t="n">
        <f aca="false">D25+G25+J25+M25+P25</f>
        <v>21136.47</v>
      </c>
      <c r="R25" s="66" t="n">
        <f aca="false">'Debt Payoff Planner'!$D$5+IF(D24&lt;=0,'Debt Payoff Planner'!$E$8,0)+IF(G24&lt;=0,'Debt Payoff Planner'!$E$9,0)+IF(J24&lt;=0,'Debt Payoff Planner'!$E$10,0)+IF(M24&lt;=0,'Debt Payoff Planner'!$E$11,0)+IF(P24&lt;=0,'Debt Payoff Planner'!$E$12,0)</f>
        <v>335</v>
      </c>
    </row>
    <row r="26" customFormat="false" ht="15" hidden="false" customHeight="false" outlineLevel="0" collapsed="false">
      <c r="A26" s="64" t="n">
        <v>21</v>
      </c>
      <c r="B26" s="65" t="n">
        <f aca="false">IF(D25&lt;=0,0,MIN(D25+C26,'Debt Payoff Planner'!$E$8+IF('Debt Payoff Planner'!$G$8=MIN(IF(D25&gt;0,'Debt Payoff Planner'!$G$8,999),IF(G25&gt;0,'Debt Payoff Planner'!$G$9,999),IF(J25&gt;0,'Debt Payoff Planner'!$G$10,999),IF(M25&gt;0,'Debt Payoff Planner'!$G$11,999),IF(P25&gt;0,'Debt Payoff Planner'!$G$12,999)),R26,0)))</f>
        <v>0</v>
      </c>
      <c r="C26" s="66" t="n">
        <f aca="false">IF(D25&lt;=0,0,ROUND(D25*'Debt Payoff Planner'!$F$8,2))</f>
        <v>0</v>
      </c>
      <c r="D26" s="65" t="n">
        <f aca="false">MAX(D25+C26-B26,0)</f>
        <v>0</v>
      </c>
      <c r="E26" s="65" t="n">
        <f aca="false">IF(G25&lt;=0,0,MIN(G25+F26,'Debt Payoff Planner'!$E$9+IF('Debt Payoff Planner'!$G$9=MIN(IF(D25&gt;0,'Debt Payoff Planner'!$G$8,999),IF(G25&gt;0,'Debt Payoff Planner'!$G$9,999),IF(J25&gt;0,'Debt Payoff Planner'!$G$10,999),IF(M25&gt;0,'Debt Payoff Planner'!$G$11,999),IF(P25&gt;0,'Debt Payoff Planner'!$G$12,999)),R26,0)))</f>
        <v>0</v>
      </c>
      <c r="F26" s="66" t="n">
        <f aca="false">IF(G25&lt;=0,0,ROUND(G25*'Debt Payoff Planner'!$F$9,2))</f>
        <v>0</v>
      </c>
      <c r="G26" s="65" t="n">
        <f aca="false">MAX(G25+F26-E26,0)</f>
        <v>0</v>
      </c>
      <c r="H26" s="65" t="n">
        <f aca="false">IF(J25&lt;=0,0,MIN(J25+I26,'Debt Payoff Planner'!$E$10+IF('Debt Payoff Planner'!$G$10=MIN(IF(D25&gt;0,'Debt Payoff Planner'!$G$8,999),IF(G25&gt;0,'Debt Payoff Planner'!$G$9,999),IF(J25&gt;0,'Debt Payoff Planner'!$G$10,999),IF(M25&gt;0,'Debt Payoff Planner'!$G$11,999),IF(P25&gt;0,'Debt Payoff Planner'!$G$12,999)),R26,0)))</f>
        <v>210</v>
      </c>
      <c r="I26" s="66" t="n">
        <f aca="false">IF(J25&lt;=0,0,ROUND(J25*'Debt Payoff Planner'!$F$10,2))</f>
        <v>74.55</v>
      </c>
      <c r="J26" s="65" t="n">
        <f aca="false">MAX(J25+I26-H26,0)</f>
        <v>15288.24</v>
      </c>
      <c r="K26" s="65" t="n">
        <f aca="false">IF(M25&lt;=0,0,MIN(M25+L26,'Debt Payoff Planner'!$E$11+IF('Debt Payoff Planner'!$G$11=MIN(IF(D25&gt;0,'Debt Payoff Planner'!$G$8,999),IF(G25&gt;0,'Debt Payoff Planner'!$G$9,999),IF(J25&gt;0,'Debt Payoff Planner'!$G$10,999),IF(M25&gt;0,'Debt Payoff Planner'!$G$11,999),IF(P25&gt;0,'Debt Payoff Planner'!$G$12,999)),R26,0)))</f>
        <v>310</v>
      </c>
      <c r="L26" s="66" t="n">
        <f aca="false">IF(M25&lt;=0,0,ROUND(M25*'Debt Payoff Planner'!$F$11,2))</f>
        <v>22.56</v>
      </c>
      <c r="M26" s="65" t="n">
        <f aca="false">MAX(M25+L26-K26,0)</f>
        <v>3878.19</v>
      </c>
      <c r="N26" s="65" t="n">
        <f aca="false">IF(P25&lt;=0,0,MIN(P25+O26,'Debt Payoff Planner'!$E$12+IF('Debt Payoff Planner'!$G$12=MIN(IF(D25&gt;0,'Debt Payoff Planner'!$G$8,999),IF(G25&gt;0,'Debt Payoff Planner'!$G$9,999),IF(J25&gt;0,'Debt Payoff Planner'!$G$10,999),IF(M25&gt;0,'Debt Payoff Planner'!$G$11,999),IF(P25&gt;0,'Debt Payoff Planner'!$G$12,999)),R26,0)))</f>
        <v>505</v>
      </c>
      <c r="O26" s="66" t="n">
        <f aca="false">IF(P25&lt;=0,0,ROUND(P25*'Debt Payoff Planner'!$F$12,2))</f>
        <v>14.83</v>
      </c>
      <c r="P26" s="65" t="n">
        <f aca="false">MAX(P25+O26-N26,0)</f>
        <v>1056.98</v>
      </c>
      <c r="Q26" s="67" t="n">
        <f aca="false">D26+G26+J26+M26+P26</f>
        <v>20223.41</v>
      </c>
      <c r="R26" s="66" t="n">
        <f aca="false">'Debt Payoff Planner'!$D$5+IF(D25&lt;=0,'Debt Payoff Planner'!$E$8,0)+IF(G25&lt;=0,'Debt Payoff Planner'!$E$9,0)+IF(J25&lt;=0,'Debt Payoff Planner'!$E$10,0)+IF(M25&lt;=0,'Debt Payoff Planner'!$E$11,0)+IF(P25&lt;=0,'Debt Payoff Planner'!$E$12,0)</f>
        <v>410</v>
      </c>
    </row>
    <row r="27" customFormat="false" ht="15" hidden="false" customHeight="false" outlineLevel="0" collapsed="false">
      <c r="A27" s="64" t="n">
        <v>22</v>
      </c>
      <c r="B27" s="65" t="n">
        <f aca="false">IF(D26&lt;=0,0,MIN(D26+C27,'Debt Payoff Planner'!$E$8+IF('Debt Payoff Planner'!$G$8=MIN(IF(D26&gt;0,'Debt Payoff Planner'!$G$8,999),IF(G26&gt;0,'Debt Payoff Planner'!$G$9,999),IF(J26&gt;0,'Debt Payoff Planner'!$G$10,999),IF(M26&gt;0,'Debt Payoff Planner'!$G$11,999),IF(P26&gt;0,'Debt Payoff Planner'!$G$12,999)),R27,0)))</f>
        <v>0</v>
      </c>
      <c r="C27" s="66" t="n">
        <f aca="false">IF(D26&lt;=0,0,ROUND(D26*'Debt Payoff Planner'!$F$8,2))</f>
        <v>0</v>
      </c>
      <c r="D27" s="65" t="n">
        <f aca="false">MAX(D26+C27-B27,0)</f>
        <v>0</v>
      </c>
      <c r="E27" s="65" t="n">
        <f aca="false">IF(G26&lt;=0,0,MIN(G26+F27,'Debt Payoff Planner'!$E$9+IF('Debt Payoff Planner'!$G$9=MIN(IF(D26&gt;0,'Debt Payoff Planner'!$G$8,999),IF(G26&gt;0,'Debt Payoff Planner'!$G$9,999),IF(J26&gt;0,'Debt Payoff Planner'!$G$10,999),IF(M26&gt;0,'Debt Payoff Planner'!$G$11,999),IF(P26&gt;0,'Debt Payoff Planner'!$G$12,999)),R27,0)))</f>
        <v>0</v>
      </c>
      <c r="F27" s="66" t="n">
        <f aca="false">IF(G26&lt;=0,0,ROUND(G26*'Debt Payoff Planner'!$F$9,2))</f>
        <v>0</v>
      </c>
      <c r="G27" s="65" t="n">
        <f aca="false">MAX(G26+F27-E27,0)</f>
        <v>0</v>
      </c>
      <c r="H27" s="65" t="n">
        <f aca="false">IF(J26&lt;=0,0,MIN(J26+I27,'Debt Payoff Planner'!$E$10+IF('Debt Payoff Planner'!$G$10=MIN(IF(D26&gt;0,'Debt Payoff Planner'!$G$8,999),IF(G26&gt;0,'Debt Payoff Planner'!$G$9,999),IF(J26&gt;0,'Debt Payoff Planner'!$G$10,999),IF(M26&gt;0,'Debt Payoff Planner'!$G$11,999),IF(P26&gt;0,'Debt Payoff Planner'!$G$12,999)),R27,0)))</f>
        <v>210</v>
      </c>
      <c r="I27" s="66" t="n">
        <f aca="false">IF(J26&lt;=0,0,ROUND(J26*'Debt Payoff Planner'!$F$10,2))</f>
        <v>73.89</v>
      </c>
      <c r="J27" s="65" t="n">
        <f aca="false">MAX(J26+I27-H27,0)</f>
        <v>15152.13</v>
      </c>
      <c r="K27" s="65" t="n">
        <f aca="false">IF(M26&lt;=0,0,MIN(M26+L27,'Debt Payoff Planner'!$E$11+IF('Debt Payoff Planner'!$G$11=MIN(IF(D26&gt;0,'Debt Payoff Planner'!$G$8,999),IF(G26&gt;0,'Debt Payoff Planner'!$G$9,999),IF(J26&gt;0,'Debt Payoff Planner'!$G$10,999),IF(M26&gt;0,'Debt Payoff Planner'!$G$11,999),IF(P26&gt;0,'Debt Payoff Planner'!$G$12,999)),R27,0)))</f>
        <v>310</v>
      </c>
      <c r="L27" s="66" t="n">
        <f aca="false">IF(M26&lt;=0,0,ROUND(M26*'Debt Payoff Planner'!$F$11,2))</f>
        <v>21.01</v>
      </c>
      <c r="M27" s="65" t="n">
        <f aca="false">MAX(M26+L27-K27,0)</f>
        <v>3589.2</v>
      </c>
      <c r="N27" s="65" t="n">
        <f aca="false">IF(P26&lt;=0,0,MIN(P26+O27,'Debt Payoff Planner'!$E$12+IF('Debt Payoff Planner'!$G$12=MIN(IF(D26&gt;0,'Debt Payoff Planner'!$G$8,999),IF(G26&gt;0,'Debt Payoff Planner'!$G$9,999),IF(J26&gt;0,'Debt Payoff Planner'!$G$10,999),IF(M26&gt;0,'Debt Payoff Planner'!$G$11,999),IF(P26&gt;0,'Debt Payoff Planner'!$G$12,999)),R27,0)))</f>
        <v>505</v>
      </c>
      <c r="O27" s="66" t="n">
        <f aca="false">IF(P26&lt;=0,0,ROUND(P26*'Debt Payoff Planner'!$F$12,2))</f>
        <v>10.13</v>
      </c>
      <c r="P27" s="65" t="n">
        <f aca="false">MAX(P26+O27-N27,0)</f>
        <v>562.109999999999</v>
      </c>
      <c r="Q27" s="67" t="n">
        <f aca="false">D27+G27+J27+M27+P27</f>
        <v>19303.44</v>
      </c>
      <c r="R27" s="66" t="n">
        <f aca="false">'Debt Payoff Planner'!$D$5+IF(D26&lt;=0,'Debt Payoff Planner'!$E$8,0)+IF(G26&lt;=0,'Debt Payoff Planner'!$E$9,0)+IF(J26&lt;=0,'Debt Payoff Planner'!$E$10,0)+IF(M26&lt;=0,'Debt Payoff Planner'!$E$11,0)+IF(P26&lt;=0,'Debt Payoff Planner'!$E$12,0)</f>
        <v>410</v>
      </c>
    </row>
    <row r="28" customFormat="false" ht="15" hidden="false" customHeight="false" outlineLevel="0" collapsed="false">
      <c r="A28" s="64" t="n">
        <v>23</v>
      </c>
      <c r="B28" s="65" t="n">
        <f aca="false">IF(D27&lt;=0,0,MIN(D27+C28,'Debt Payoff Planner'!$E$8+IF('Debt Payoff Planner'!$G$8=MIN(IF(D27&gt;0,'Debt Payoff Planner'!$G$8,999),IF(G27&gt;0,'Debt Payoff Planner'!$G$9,999),IF(J27&gt;0,'Debt Payoff Planner'!$G$10,999),IF(M27&gt;0,'Debt Payoff Planner'!$G$11,999),IF(P27&gt;0,'Debt Payoff Planner'!$G$12,999)),R28,0)))</f>
        <v>0</v>
      </c>
      <c r="C28" s="66" t="n">
        <f aca="false">IF(D27&lt;=0,0,ROUND(D27*'Debt Payoff Planner'!$F$8,2))</f>
        <v>0</v>
      </c>
      <c r="D28" s="65" t="n">
        <f aca="false">MAX(D27+C28-B28,0)</f>
        <v>0</v>
      </c>
      <c r="E28" s="65" t="n">
        <f aca="false">IF(G27&lt;=0,0,MIN(G27+F28,'Debt Payoff Planner'!$E$9+IF('Debt Payoff Planner'!$G$9=MIN(IF(D27&gt;0,'Debt Payoff Planner'!$G$8,999),IF(G27&gt;0,'Debt Payoff Planner'!$G$9,999),IF(J27&gt;0,'Debt Payoff Planner'!$G$10,999),IF(M27&gt;0,'Debt Payoff Planner'!$G$11,999),IF(P27&gt;0,'Debt Payoff Planner'!$G$12,999)),R28,0)))</f>
        <v>0</v>
      </c>
      <c r="F28" s="66" t="n">
        <f aca="false">IF(G27&lt;=0,0,ROUND(G27*'Debt Payoff Planner'!$F$9,2))</f>
        <v>0</v>
      </c>
      <c r="G28" s="65" t="n">
        <f aca="false">MAX(G27+F28-E28,0)</f>
        <v>0</v>
      </c>
      <c r="H28" s="65" t="n">
        <f aca="false">IF(J27&lt;=0,0,MIN(J27+I28,'Debt Payoff Planner'!$E$10+IF('Debt Payoff Planner'!$G$10=MIN(IF(D27&gt;0,'Debt Payoff Planner'!$G$8,999),IF(G27&gt;0,'Debt Payoff Planner'!$G$9,999),IF(J27&gt;0,'Debt Payoff Planner'!$G$10,999),IF(M27&gt;0,'Debt Payoff Planner'!$G$11,999),IF(P27&gt;0,'Debt Payoff Planner'!$G$12,999)),R28,0)))</f>
        <v>210</v>
      </c>
      <c r="I28" s="66" t="n">
        <f aca="false">IF(J27&lt;=0,0,ROUND(J27*'Debt Payoff Planner'!$F$10,2))</f>
        <v>73.24</v>
      </c>
      <c r="J28" s="65" t="n">
        <f aca="false">MAX(J27+I28-H28,0)</f>
        <v>15015.37</v>
      </c>
      <c r="K28" s="65" t="n">
        <f aca="false">IF(M27&lt;=0,0,MIN(M27+L28,'Debt Payoff Planner'!$E$11+IF('Debt Payoff Planner'!$G$11=MIN(IF(D27&gt;0,'Debt Payoff Planner'!$G$8,999),IF(G27&gt;0,'Debt Payoff Planner'!$G$9,999),IF(J27&gt;0,'Debt Payoff Planner'!$G$10,999),IF(M27&gt;0,'Debt Payoff Planner'!$G$11,999),IF(P27&gt;0,'Debt Payoff Planner'!$G$12,999)),R28,0)))</f>
        <v>310</v>
      </c>
      <c r="L28" s="66" t="n">
        <f aca="false">IF(M27&lt;=0,0,ROUND(M27*'Debt Payoff Planner'!$F$11,2))</f>
        <v>19.44</v>
      </c>
      <c r="M28" s="65" t="n">
        <f aca="false">MAX(M27+L28-K28,0)</f>
        <v>3298.64</v>
      </c>
      <c r="N28" s="65" t="n">
        <f aca="false">IF(P27&lt;=0,0,MIN(P27+O28,'Debt Payoff Planner'!$E$12+IF('Debt Payoff Planner'!$G$12=MIN(IF(D27&gt;0,'Debt Payoff Planner'!$G$8,999),IF(G27&gt;0,'Debt Payoff Planner'!$G$9,999),IF(J27&gt;0,'Debt Payoff Planner'!$G$10,999),IF(M27&gt;0,'Debt Payoff Planner'!$G$11,999),IF(P27&gt;0,'Debt Payoff Planner'!$G$12,999)),R28,0)))</f>
        <v>505</v>
      </c>
      <c r="O28" s="66" t="n">
        <f aca="false">IF(P27&lt;=0,0,ROUND(P27*'Debt Payoff Planner'!$F$12,2))</f>
        <v>5.39</v>
      </c>
      <c r="P28" s="65" t="n">
        <f aca="false">MAX(P27+O28-N28,0)</f>
        <v>62.499999999999</v>
      </c>
      <c r="Q28" s="67" t="n">
        <f aca="false">D28+G28+J28+M28+P28</f>
        <v>18376.51</v>
      </c>
      <c r="R28" s="66" t="n">
        <f aca="false">'Debt Payoff Planner'!$D$5+IF(D27&lt;=0,'Debt Payoff Planner'!$E$8,0)+IF(G27&lt;=0,'Debt Payoff Planner'!$E$9,0)+IF(J27&lt;=0,'Debt Payoff Planner'!$E$10,0)+IF(M27&lt;=0,'Debt Payoff Planner'!$E$11,0)+IF(P27&lt;=0,'Debt Payoff Planner'!$E$12,0)</f>
        <v>410</v>
      </c>
    </row>
    <row r="29" customFormat="false" ht="15" hidden="false" customHeight="false" outlineLevel="0" collapsed="false">
      <c r="A29" s="68" t="n">
        <v>24</v>
      </c>
      <c r="B29" s="69" t="n">
        <f aca="false">IF(D28&lt;=0,0,MIN(D28+C29,'Debt Payoff Planner'!$E$8+IF('Debt Payoff Planner'!$G$8=MIN(IF(D28&gt;0,'Debt Payoff Planner'!$G$8,999),IF(G28&gt;0,'Debt Payoff Planner'!$G$9,999),IF(J28&gt;0,'Debt Payoff Planner'!$G$10,999),IF(M28&gt;0,'Debt Payoff Planner'!$G$11,999),IF(P28&gt;0,'Debt Payoff Planner'!$G$12,999)),R29,0)))</f>
        <v>0</v>
      </c>
      <c r="C29" s="70" t="n">
        <f aca="false">IF(D28&lt;=0,0,ROUND(D28*'Debt Payoff Planner'!$F$8,2))</f>
        <v>0</v>
      </c>
      <c r="D29" s="69" t="n">
        <f aca="false">MAX(D28+C29-B29,0)</f>
        <v>0</v>
      </c>
      <c r="E29" s="69" t="n">
        <f aca="false">IF(G28&lt;=0,0,MIN(G28+F29,'Debt Payoff Planner'!$E$9+IF('Debt Payoff Planner'!$G$9=MIN(IF(D28&gt;0,'Debt Payoff Planner'!$G$8,999),IF(G28&gt;0,'Debt Payoff Planner'!$G$9,999),IF(J28&gt;0,'Debt Payoff Planner'!$G$10,999),IF(M28&gt;0,'Debt Payoff Planner'!$G$11,999),IF(P28&gt;0,'Debt Payoff Planner'!$G$12,999)),R29,0)))</f>
        <v>0</v>
      </c>
      <c r="F29" s="70" t="n">
        <f aca="false">IF(G28&lt;=0,0,ROUND(G28*'Debt Payoff Planner'!$F$9,2))</f>
        <v>0</v>
      </c>
      <c r="G29" s="69" t="n">
        <f aca="false">MAX(G28+F29-E29,0)</f>
        <v>0</v>
      </c>
      <c r="H29" s="69" t="n">
        <f aca="false">IF(J28&lt;=0,0,MIN(J28+I29,'Debt Payoff Planner'!$E$10+IF('Debt Payoff Planner'!$G$10=MIN(IF(D28&gt;0,'Debt Payoff Planner'!$G$8,999),IF(G28&gt;0,'Debt Payoff Planner'!$G$9,999),IF(J28&gt;0,'Debt Payoff Planner'!$G$10,999),IF(M28&gt;0,'Debt Payoff Planner'!$G$11,999),IF(P28&gt;0,'Debt Payoff Planner'!$G$12,999)),R29,0)))</f>
        <v>210</v>
      </c>
      <c r="I29" s="70" t="n">
        <f aca="false">IF(J28&lt;=0,0,ROUND(J28*'Debt Payoff Planner'!$F$10,2))</f>
        <v>72.57</v>
      </c>
      <c r="J29" s="69" t="n">
        <f aca="false">MAX(J28+I29-H29,0)</f>
        <v>14877.94</v>
      </c>
      <c r="K29" s="69" t="n">
        <f aca="false">IF(M28&lt;=0,0,MIN(M28+L29,'Debt Payoff Planner'!$E$11+IF('Debt Payoff Planner'!$G$11=MIN(IF(D28&gt;0,'Debt Payoff Planner'!$G$8,999),IF(G28&gt;0,'Debt Payoff Planner'!$G$9,999),IF(J28&gt;0,'Debt Payoff Planner'!$G$10,999),IF(M28&gt;0,'Debt Payoff Planner'!$G$11,999),IF(P28&gt;0,'Debt Payoff Planner'!$G$12,999)),R29,0)))</f>
        <v>310</v>
      </c>
      <c r="L29" s="70" t="n">
        <f aca="false">IF(M28&lt;=0,0,ROUND(M28*'Debt Payoff Planner'!$F$11,2))</f>
        <v>17.87</v>
      </c>
      <c r="M29" s="69" t="n">
        <f aca="false">MAX(M28+L29-K29,0)</f>
        <v>3006.51</v>
      </c>
      <c r="N29" s="69" t="n">
        <f aca="false">IF(P28&lt;=0,0,MIN(P28+O29,'Debt Payoff Planner'!$E$12+IF('Debt Payoff Planner'!$G$12=MIN(IF(D28&gt;0,'Debt Payoff Planner'!$G$8,999),IF(G28&gt;0,'Debt Payoff Planner'!$G$9,999),IF(J28&gt;0,'Debt Payoff Planner'!$G$10,999),IF(M28&gt;0,'Debt Payoff Planner'!$G$11,999),IF(P28&gt;0,'Debt Payoff Planner'!$G$12,999)),R29,0)))</f>
        <v>63.099999999999</v>
      </c>
      <c r="O29" s="70" t="n">
        <f aca="false">IF(P28&lt;=0,0,ROUND(P28*'Debt Payoff Planner'!$F$12,2))</f>
        <v>0.6</v>
      </c>
      <c r="P29" s="69" t="n">
        <f aca="false">MAX(P28+O29-N29,0)</f>
        <v>0</v>
      </c>
      <c r="Q29" s="71" t="n">
        <f aca="false">D29+G29+J29+M29+P29</f>
        <v>17884.45</v>
      </c>
      <c r="R29" s="70" t="n">
        <f aca="false">'Debt Payoff Planner'!$D$5+IF(D28&lt;=0,'Debt Payoff Planner'!$E$8,0)+IF(G28&lt;=0,'Debt Payoff Planner'!$E$9,0)+IF(J28&lt;=0,'Debt Payoff Planner'!$E$10,0)+IF(M28&lt;=0,'Debt Payoff Planner'!$E$11,0)+IF(P28&lt;=0,'Debt Payoff Planner'!$E$12,0)</f>
        <v>410</v>
      </c>
    </row>
    <row r="30" customFormat="false" ht="15" hidden="false" customHeight="false" outlineLevel="0" collapsed="false">
      <c r="A30" s="64" t="n">
        <v>25</v>
      </c>
      <c r="B30" s="65" t="n">
        <f aca="false">IF(D29&lt;=0,0,MIN(D29+C30,'Debt Payoff Planner'!$E$8+IF('Debt Payoff Planner'!$G$8=MIN(IF(D29&gt;0,'Debt Payoff Planner'!$G$8,999),IF(G29&gt;0,'Debt Payoff Planner'!$G$9,999),IF(J29&gt;0,'Debt Payoff Planner'!$G$10,999),IF(M29&gt;0,'Debt Payoff Planner'!$G$11,999),IF(P29&gt;0,'Debt Payoff Planner'!$G$12,999)),R30,0)))</f>
        <v>0</v>
      </c>
      <c r="C30" s="66" t="n">
        <f aca="false">IF(D29&lt;=0,0,ROUND(D29*'Debt Payoff Planner'!$F$8,2))</f>
        <v>0</v>
      </c>
      <c r="D30" s="65" t="n">
        <f aca="false">MAX(D29+C30-B30,0)</f>
        <v>0</v>
      </c>
      <c r="E30" s="65" t="n">
        <f aca="false">IF(G29&lt;=0,0,MIN(G29+F30,'Debt Payoff Planner'!$E$9+IF('Debt Payoff Planner'!$G$9=MIN(IF(D29&gt;0,'Debt Payoff Planner'!$G$8,999),IF(G29&gt;0,'Debt Payoff Planner'!$G$9,999),IF(J29&gt;0,'Debt Payoff Planner'!$G$10,999),IF(M29&gt;0,'Debt Payoff Planner'!$G$11,999),IF(P29&gt;0,'Debt Payoff Planner'!$G$12,999)),R30,0)))</f>
        <v>0</v>
      </c>
      <c r="F30" s="66" t="n">
        <f aca="false">IF(G29&lt;=0,0,ROUND(G29*'Debt Payoff Planner'!$F$9,2))</f>
        <v>0</v>
      </c>
      <c r="G30" s="65" t="n">
        <f aca="false">MAX(G29+F30-E30,0)</f>
        <v>0</v>
      </c>
      <c r="H30" s="65" t="n">
        <f aca="false">IF(J29&lt;=0,0,MIN(J29+I30,'Debt Payoff Planner'!$E$10+IF('Debt Payoff Planner'!$G$10=MIN(IF(D29&gt;0,'Debt Payoff Planner'!$G$8,999),IF(G29&gt;0,'Debt Payoff Planner'!$G$9,999),IF(J29&gt;0,'Debt Payoff Planner'!$G$10,999),IF(M29&gt;0,'Debt Payoff Planner'!$G$11,999),IF(P29&gt;0,'Debt Payoff Planner'!$G$12,999)),R30,0)))</f>
        <v>210</v>
      </c>
      <c r="I30" s="66" t="n">
        <f aca="false">IF(J29&lt;=0,0,ROUND(J29*'Debt Payoff Planner'!$F$10,2))</f>
        <v>71.91</v>
      </c>
      <c r="J30" s="65" t="n">
        <f aca="false">MAX(J29+I30-H30,0)</f>
        <v>14739.85</v>
      </c>
      <c r="K30" s="65" t="n">
        <f aca="false">IF(M29&lt;=0,0,MIN(M29+L30,'Debt Payoff Planner'!$E$11+IF('Debt Payoff Planner'!$G$11=MIN(IF(D29&gt;0,'Debt Payoff Planner'!$G$8,999),IF(G29&gt;0,'Debt Payoff Planner'!$G$9,999),IF(J29&gt;0,'Debt Payoff Planner'!$G$10,999),IF(M29&gt;0,'Debt Payoff Planner'!$G$11,999),IF(P29&gt;0,'Debt Payoff Planner'!$G$12,999)),R30,0)))</f>
        <v>815</v>
      </c>
      <c r="L30" s="66" t="n">
        <f aca="false">IF(M29&lt;=0,0,ROUND(M29*'Debt Payoff Planner'!$F$11,2))</f>
        <v>16.29</v>
      </c>
      <c r="M30" s="65" t="n">
        <f aca="false">MAX(M29+L30-K30,0)</f>
        <v>2207.8</v>
      </c>
      <c r="N30" s="65" t="n">
        <f aca="false">IF(P29&lt;=0,0,MIN(P29+O30,'Debt Payoff Planner'!$E$12+IF('Debt Payoff Planner'!$G$12=MIN(IF(D29&gt;0,'Debt Payoff Planner'!$G$8,999),IF(G29&gt;0,'Debt Payoff Planner'!$G$9,999),IF(J29&gt;0,'Debt Payoff Planner'!$G$10,999),IF(M29&gt;0,'Debt Payoff Planner'!$G$11,999),IF(P29&gt;0,'Debt Payoff Planner'!$G$12,999)),R30,0)))</f>
        <v>0</v>
      </c>
      <c r="O30" s="66" t="n">
        <f aca="false">IF(P29&lt;=0,0,ROUND(P29*'Debt Payoff Planner'!$F$12,2))</f>
        <v>0</v>
      </c>
      <c r="P30" s="65" t="n">
        <f aca="false">MAX(P29+O30-N30,0)</f>
        <v>0</v>
      </c>
      <c r="Q30" s="67" t="n">
        <f aca="false">D30+G30+J30+M30+P30</f>
        <v>16947.65</v>
      </c>
      <c r="R30" s="66" t="n">
        <f aca="false">'Debt Payoff Planner'!$D$5+IF(D29&lt;=0,'Debt Payoff Planner'!$E$8,0)+IF(G29&lt;=0,'Debt Payoff Planner'!$E$9,0)+IF(J29&lt;=0,'Debt Payoff Planner'!$E$10,0)+IF(M29&lt;=0,'Debt Payoff Planner'!$E$11,0)+IF(P29&lt;=0,'Debt Payoff Planner'!$E$12,0)</f>
        <v>505</v>
      </c>
    </row>
    <row r="31" customFormat="false" ht="15" hidden="false" customHeight="false" outlineLevel="0" collapsed="false">
      <c r="A31" s="64" t="n">
        <v>26</v>
      </c>
      <c r="B31" s="65" t="n">
        <f aca="false">IF(D30&lt;=0,0,MIN(D30+C31,'Debt Payoff Planner'!$E$8+IF('Debt Payoff Planner'!$G$8=MIN(IF(D30&gt;0,'Debt Payoff Planner'!$G$8,999),IF(G30&gt;0,'Debt Payoff Planner'!$G$9,999),IF(J30&gt;0,'Debt Payoff Planner'!$G$10,999),IF(M30&gt;0,'Debt Payoff Planner'!$G$11,999),IF(P30&gt;0,'Debt Payoff Planner'!$G$12,999)),R31,0)))</f>
        <v>0</v>
      </c>
      <c r="C31" s="66" t="n">
        <f aca="false">IF(D30&lt;=0,0,ROUND(D30*'Debt Payoff Planner'!$F$8,2))</f>
        <v>0</v>
      </c>
      <c r="D31" s="65" t="n">
        <f aca="false">MAX(D30+C31-B31,0)</f>
        <v>0</v>
      </c>
      <c r="E31" s="65" t="n">
        <f aca="false">IF(G30&lt;=0,0,MIN(G30+F31,'Debt Payoff Planner'!$E$9+IF('Debt Payoff Planner'!$G$9=MIN(IF(D30&gt;0,'Debt Payoff Planner'!$G$8,999),IF(G30&gt;0,'Debt Payoff Planner'!$G$9,999),IF(J30&gt;0,'Debt Payoff Planner'!$G$10,999),IF(M30&gt;0,'Debt Payoff Planner'!$G$11,999),IF(P30&gt;0,'Debt Payoff Planner'!$G$12,999)),R31,0)))</f>
        <v>0</v>
      </c>
      <c r="F31" s="66" t="n">
        <f aca="false">IF(G30&lt;=0,0,ROUND(G30*'Debt Payoff Planner'!$F$9,2))</f>
        <v>0</v>
      </c>
      <c r="G31" s="65" t="n">
        <f aca="false">MAX(G30+F31-E31,0)</f>
        <v>0</v>
      </c>
      <c r="H31" s="65" t="n">
        <f aca="false">IF(J30&lt;=0,0,MIN(J30+I31,'Debt Payoff Planner'!$E$10+IF('Debt Payoff Planner'!$G$10=MIN(IF(D30&gt;0,'Debt Payoff Planner'!$G$8,999),IF(G30&gt;0,'Debt Payoff Planner'!$G$9,999),IF(J30&gt;0,'Debt Payoff Planner'!$G$10,999),IF(M30&gt;0,'Debt Payoff Planner'!$G$11,999),IF(P30&gt;0,'Debt Payoff Planner'!$G$12,999)),R31,0)))</f>
        <v>210</v>
      </c>
      <c r="I31" s="66" t="n">
        <f aca="false">IF(J30&lt;=0,0,ROUND(J30*'Debt Payoff Planner'!$F$10,2))</f>
        <v>71.24</v>
      </c>
      <c r="J31" s="65" t="n">
        <f aca="false">MAX(J30+I31-H31,0)</f>
        <v>14601.09</v>
      </c>
      <c r="K31" s="65" t="n">
        <f aca="false">IF(M30&lt;=0,0,MIN(M30+L31,'Debt Payoff Planner'!$E$11+IF('Debt Payoff Planner'!$G$11=MIN(IF(D30&gt;0,'Debt Payoff Planner'!$G$8,999),IF(G30&gt;0,'Debt Payoff Planner'!$G$9,999),IF(J30&gt;0,'Debt Payoff Planner'!$G$10,999),IF(M30&gt;0,'Debt Payoff Planner'!$G$11,999),IF(P30&gt;0,'Debt Payoff Planner'!$G$12,999)),R31,0)))</f>
        <v>815</v>
      </c>
      <c r="L31" s="66" t="n">
        <f aca="false">IF(M30&lt;=0,0,ROUND(M30*'Debt Payoff Planner'!$F$11,2))</f>
        <v>11.96</v>
      </c>
      <c r="M31" s="65" t="n">
        <f aca="false">MAX(M30+L31-K31,0)</f>
        <v>1404.76</v>
      </c>
      <c r="N31" s="65" t="n">
        <f aca="false">IF(P30&lt;=0,0,MIN(P30+O31,'Debt Payoff Planner'!$E$12+IF('Debt Payoff Planner'!$G$12=MIN(IF(D30&gt;0,'Debt Payoff Planner'!$G$8,999),IF(G30&gt;0,'Debt Payoff Planner'!$G$9,999),IF(J30&gt;0,'Debt Payoff Planner'!$G$10,999),IF(M30&gt;0,'Debt Payoff Planner'!$G$11,999),IF(P30&gt;0,'Debt Payoff Planner'!$G$12,999)),R31,0)))</f>
        <v>0</v>
      </c>
      <c r="O31" s="66" t="n">
        <f aca="false">IF(P30&lt;=0,0,ROUND(P30*'Debt Payoff Planner'!$F$12,2))</f>
        <v>0</v>
      </c>
      <c r="P31" s="65" t="n">
        <f aca="false">MAX(P30+O31-N31,0)</f>
        <v>0</v>
      </c>
      <c r="Q31" s="67" t="n">
        <f aca="false">D31+G31+J31+M31+P31</f>
        <v>16005.85</v>
      </c>
      <c r="R31" s="66" t="n">
        <f aca="false">'Debt Payoff Planner'!$D$5+IF(D30&lt;=0,'Debt Payoff Planner'!$E$8,0)+IF(G30&lt;=0,'Debt Payoff Planner'!$E$9,0)+IF(J30&lt;=0,'Debt Payoff Planner'!$E$10,0)+IF(M30&lt;=0,'Debt Payoff Planner'!$E$11,0)+IF(P30&lt;=0,'Debt Payoff Planner'!$E$12,0)</f>
        <v>505</v>
      </c>
    </row>
    <row r="32" customFormat="false" ht="15" hidden="false" customHeight="false" outlineLevel="0" collapsed="false">
      <c r="A32" s="64" t="n">
        <v>27</v>
      </c>
      <c r="B32" s="65" t="n">
        <f aca="false">IF(D31&lt;=0,0,MIN(D31+C32,'Debt Payoff Planner'!$E$8+IF('Debt Payoff Planner'!$G$8=MIN(IF(D31&gt;0,'Debt Payoff Planner'!$G$8,999),IF(G31&gt;0,'Debt Payoff Planner'!$G$9,999),IF(J31&gt;0,'Debt Payoff Planner'!$G$10,999),IF(M31&gt;0,'Debt Payoff Planner'!$G$11,999),IF(P31&gt;0,'Debt Payoff Planner'!$G$12,999)),R32,0)))</f>
        <v>0</v>
      </c>
      <c r="C32" s="66" t="n">
        <f aca="false">IF(D31&lt;=0,0,ROUND(D31*'Debt Payoff Planner'!$F$8,2))</f>
        <v>0</v>
      </c>
      <c r="D32" s="65" t="n">
        <f aca="false">MAX(D31+C32-B32,0)</f>
        <v>0</v>
      </c>
      <c r="E32" s="65" t="n">
        <f aca="false">IF(G31&lt;=0,0,MIN(G31+F32,'Debt Payoff Planner'!$E$9+IF('Debt Payoff Planner'!$G$9=MIN(IF(D31&gt;0,'Debt Payoff Planner'!$G$8,999),IF(G31&gt;0,'Debt Payoff Planner'!$G$9,999),IF(J31&gt;0,'Debt Payoff Planner'!$G$10,999),IF(M31&gt;0,'Debt Payoff Planner'!$G$11,999),IF(P31&gt;0,'Debt Payoff Planner'!$G$12,999)),R32,0)))</f>
        <v>0</v>
      </c>
      <c r="F32" s="66" t="n">
        <f aca="false">IF(G31&lt;=0,0,ROUND(G31*'Debt Payoff Planner'!$F$9,2))</f>
        <v>0</v>
      </c>
      <c r="G32" s="65" t="n">
        <f aca="false">MAX(G31+F32-E32,0)</f>
        <v>0</v>
      </c>
      <c r="H32" s="65" t="n">
        <f aca="false">IF(J31&lt;=0,0,MIN(J31+I32,'Debt Payoff Planner'!$E$10+IF('Debt Payoff Planner'!$G$10=MIN(IF(D31&gt;0,'Debt Payoff Planner'!$G$8,999),IF(G31&gt;0,'Debt Payoff Planner'!$G$9,999),IF(J31&gt;0,'Debt Payoff Planner'!$G$10,999),IF(M31&gt;0,'Debt Payoff Planner'!$G$11,999),IF(P31&gt;0,'Debt Payoff Planner'!$G$12,999)),R32,0)))</f>
        <v>210</v>
      </c>
      <c r="I32" s="66" t="n">
        <f aca="false">IF(J31&lt;=0,0,ROUND(J31*'Debt Payoff Planner'!$F$10,2))</f>
        <v>70.57</v>
      </c>
      <c r="J32" s="65" t="n">
        <f aca="false">MAX(J31+I32-H32,0)</f>
        <v>14461.66</v>
      </c>
      <c r="K32" s="65" t="n">
        <f aca="false">IF(M31&lt;=0,0,MIN(M31+L32,'Debt Payoff Planner'!$E$11+IF('Debt Payoff Planner'!$G$11=MIN(IF(D31&gt;0,'Debt Payoff Planner'!$G$8,999),IF(G31&gt;0,'Debt Payoff Planner'!$G$9,999),IF(J31&gt;0,'Debt Payoff Planner'!$G$10,999),IF(M31&gt;0,'Debt Payoff Planner'!$G$11,999),IF(P31&gt;0,'Debt Payoff Planner'!$G$12,999)),R32,0)))</f>
        <v>815</v>
      </c>
      <c r="L32" s="66" t="n">
        <f aca="false">IF(M31&lt;=0,0,ROUND(M31*'Debt Payoff Planner'!$F$11,2))</f>
        <v>7.61</v>
      </c>
      <c r="M32" s="65" t="n">
        <f aca="false">MAX(M31+L32-K32,0)</f>
        <v>597.370000000002</v>
      </c>
      <c r="N32" s="65" t="n">
        <f aca="false">IF(P31&lt;=0,0,MIN(P31+O32,'Debt Payoff Planner'!$E$12+IF('Debt Payoff Planner'!$G$12=MIN(IF(D31&gt;0,'Debt Payoff Planner'!$G$8,999),IF(G31&gt;0,'Debt Payoff Planner'!$G$9,999),IF(J31&gt;0,'Debt Payoff Planner'!$G$10,999),IF(M31&gt;0,'Debt Payoff Planner'!$G$11,999),IF(P31&gt;0,'Debt Payoff Planner'!$G$12,999)),R32,0)))</f>
        <v>0</v>
      </c>
      <c r="O32" s="66" t="n">
        <f aca="false">IF(P31&lt;=0,0,ROUND(P31*'Debt Payoff Planner'!$F$12,2))</f>
        <v>0</v>
      </c>
      <c r="P32" s="65" t="n">
        <f aca="false">MAX(P31+O32-N32,0)</f>
        <v>0</v>
      </c>
      <c r="Q32" s="67" t="n">
        <f aca="false">D32+G32+J32+M32+P32</f>
        <v>15059.03</v>
      </c>
      <c r="R32" s="66" t="n">
        <f aca="false">'Debt Payoff Planner'!$D$5+IF(D31&lt;=0,'Debt Payoff Planner'!$E$8,0)+IF(G31&lt;=0,'Debt Payoff Planner'!$E$9,0)+IF(J31&lt;=0,'Debt Payoff Planner'!$E$10,0)+IF(M31&lt;=0,'Debt Payoff Planner'!$E$11,0)+IF(P31&lt;=0,'Debt Payoff Planner'!$E$12,0)</f>
        <v>505</v>
      </c>
    </row>
    <row r="33" customFormat="false" ht="15" hidden="false" customHeight="false" outlineLevel="0" collapsed="false">
      <c r="A33" s="64" t="n">
        <v>28</v>
      </c>
      <c r="B33" s="65" t="n">
        <f aca="false">IF(D32&lt;=0,0,MIN(D32+C33,'Debt Payoff Planner'!$E$8+IF('Debt Payoff Planner'!$G$8=MIN(IF(D32&gt;0,'Debt Payoff Planner'!$G$8,999),IF(G32&gt;0,'Debt Payoff Planner'!$G$9,999),IF(J32&gt;0,'Debt Payoff Planner'!$G$10,999),IF(M32&gt;0,'Debt Payoff Planner'!$G$11,999),IF(P32&gt;0,'Debt Payoff Planner'!$G$12,999)),R33,0)))</f>
        <v>0</v>
      </c>
      <c r="C33" s="66" t="n">
        <f aca="false">IF(D32&lt;=0,0,ROUND(D32*'Debt Payoff Planner'!$F$8,2))</f>
        <v>0</v>
      </c>
      <c r="D33" s="65" t="n">
        <f aca="false">MAX(D32+C33-B33,0)</f>
        <v>0</v>
      </c>
      <c r="E33" s="65" t="n">
        <f aca="false">IF(G32&lt;=0,0,MIN(G32+F33,'Debt Payoff Planner'!$E$9+IF('Debt Payoff Planner'!$G$9=MIN(IF(D32&gt;0,'Debt Payoff Planner'!$G$8,999),IF(G32&gt;0,'Debt Payoff Planner'!$G$9,999),IF(J32&gt;0,'Debt Payoff Planner'!$G$10,999),IF(M32&gt;0,'Debt Payoff Planner'!$G$11,999),IF(P32&gt;0,'Debt Payoff Planner'!$G$12,999)),R33,0)))</f>
        <v>0</v>
      </c>
      <c r="F33" s="66" t="n">
        <f aca="false">IF(G32&lt;=0,0,ROUND(G32*'Debt Payoff Planner'!$F$9,2))</f>
        <v>0</v>
      </c>
      <c r="G33" s="65" t="n">
        <f aca="false">MAX(G32+F33-E33,0)</f>
        <v>0</v>
      </c>
      <c r="H33" s="65" t="n">
        <f aca="false">IF(J32&lt;=0,0,MIN(J32+I33,'Debt Payoff Planner'!$E$10+IF('Debt Payoff Planner'!$G$10=MIN(IF(D32&gt;0,'Debt Payoff Planner'!$G$8,999),IF(G32&gt;0,'Debt Payoff Planner'!$G$9,999),IF(J32&gt;0,'Debt Payoff Planner'!$G$10,999),IF(M32&gt;0,'Debt Payoff Planner'!$G$11,999),IF(P32&gt;0,'Debt Payoff Planner'!$G$12,999)),R33,0)))</f>
        <v>210</v>
      </c>
      <c r="I33" s="66" t="n">
        <f aca="false">IF(J32&lt;=0,0,ROUND(J32*'Debt Payoff Planner'!$F$10,2))</f>
        <v>69.9</v>
      </c>
      <c r="J33" s="65" t="n">
        <f aca="false">MAX(J32+I33-H33,0)</f>
        <v>14321.56</v>
      </c>
      <c r="K33" s="65" t="n">
        <f aca="false">IF(M32&lt;=0,0,MIN(M32+L33,'Debt Payoff Planner'!$E$11+IF('Debt Payoff Planner'!$G$11=MIN(IF(D32&gt;0,'Debt Payoff Planner'!$G$8,999),IF(G32&gt;0,'Debt Payoff Planner'!$G$9,999),IF(J32&gt;0,'Debt Payoff Planner'!$G$10,999),IF(M32&gt;0,'Debt Payoff Planner'!$G$11,999),IF(P32&gt;0,'Debt Payoff Planner'!$G$12,999)),R33,0)))</f>
        <v>600.610000000002</v>
      </c>
      <c r="L33" s="66" t="n">
        <f aca="false">IF(M32&lt;=0,0,ROUND(M32*'Debt Payoff Planner'!$F$11,2))</f>
        <v>3.24</v>
      </c>
      <c r="M33" s="65" t="n">
        <f aca="false">MAX(M32+L33-K33,0)</f>
        <v>0</v>
      </c>
      <c r="N33" s="65" t="n">
        <f aca="false">IF(P32&lt;=0,0,MIN(P32+O33,'Debt Payoff Planner'!$E$12+IF('Debt Payoff Planner'!$G$12=MIN(IF(D32&gt;0,'Debt Payoff Planner'!$G$8,999),IF(G32&gt;0,'Debt Payoff Planner'!$G$9,999),IF(J32&gt;0,'Debt Payoff Planner'!$G$10,999),IF(M32&gt;0,'Debt Payoff Planner'!$G$11,999),IF(P32&gt;0,'Debt Payoff Planner'!$G$12,999)),R33,0)))</f>
        <v>0</v>
      </c>
      <c r="O33" s="66" t="n">
        <f aca="false">IF(P32&lt;=0,0,ROUND(P32*'Debt Payoff Planner'!$F$12,2))</f>
        <v>0</v>
      </c>
      <c r="P33" s="65" t="n">
        <f aca="false">MAX(P32+O33-N33,0)</f>
        <v>0</v>
      </c>
      <c r="Q33" s="67" t="n">
        <f aca="false">D33+G33+J33+M33+P33</f>
        <v>14321.56</v>
      </c>
      <c r="R33" s="66" t="n">
        <f aca="false">'Debt Payoff Planner'!$D$5+IF(D32&lt;=0,'Debt Payoff Planner'!$E$8,0)+IF(G32&lt;=0,'Debt Payoff Planner'!$E$9,0)+IF(J32&lt;=0,'Debt Payoff Planner'!$E$10,0)+IF(M32&lt;=0,'Debt Payoff Planner'!$E$11,0)+IF(P32&lt;=0,'Debt Payoff Planner'!$E$12,0)</f>
        <v>505</v>
      </c>
    </row>
    <row r="34" customFormat="false" ht="15" hidden="false" customHeight="false" outlineLevel="0" collapsed="false">
      <c r="A34" s="64" t="n">
        <v>29</v>
      </c>
      <c r="B34" s="65" t="n">
        <f aca="false">IF(D33&lt;=0,0,MIN(D33+C34,'Debt Payoff Planner'!$E$8+IF('Debt Payoff Planner'!$G$8=MIN(IF(D33&gt;0,'Debt Payoff Planner'!$G$8,999),IF(G33&gt;0,'Debt Payoff Planner'!$G$9,999),IF(J33&gt;0,'Debt Payoff Planner'!$G$10,999),IF(M33&gt;0,'Debt Payoff Planner'!$G$11,999),IF(P33&gt;0,'Debt Payoff Planner'!$G$12,999)),R34,0)))</f>
        <v>0</v>
      </c>
      <c r="C34" s="66" t="n">
        <f aca="false">IF(D33&lt;=0,0,ROUND(D33*'Debt Payoff Planner'!$F$8,2))</f>
        <v>0</v>
      </c>
      <c r="D34" s="65" t="n">
        <f aca="false">MAX(D33+C34-B34,0)</f>
        <v>0</v>
      </c>
      <c r="E34" s="65" t="n">
        <f aca="false">IF(G33&lt;=0,0,MIN(G33+F34,'Debt Payoff Planner'!$E$9+IF('Debt Payoff Planner'!$G$9=MIN(IF(D33&gt;0,'Debt Payoff Planner'!$G$8,999),IF(G33&gt;0,'Debt Payoff Planner'!$G$9,999),IF(J33&gt;0,'Debt Payoff Planner'!$G$10,999),IF(M33&gt;0,'Debt Payoff Planner'!$G$11,999),IF(P33&gt;0,'Debt Payoff Planner'!$G$12,999)),R34,0)))</f>
        <v>0</v>
      </c>
      <c r="F34" s="66" t="n">
        <f aca="false">IF(G33&lt;=0,0,ROUND(G33*'Debt Payoff Planner'!$F$9,2))</f>
        <v>0</v>
      </c>
      <c r="G34" s="65" t="n">
        <f aca="false">MAX(G33+F34-E34,0)</f>
        <v>0</v>
      </c>
      <c r="H34" s="65" t="n">
        <f aca="false">IF(J33&lt;=0,0,MIN(J33+I34,'Debt Payoff Planner'!$E$10+IF('Debt Payoff Planner'!$G$10=MIN(IF(D33&gt;0,'Debt Payoff Planner'!$G$8,999),IF(G33&gt;0,'Debt Payoff Planner'!$G$9,999),IF(J33&gt;0,'Debt Payoff Planner'!$G$10,999),IF(M33&gt;0,'Debt Payoff Planner'!$G$11,999),IF(P33&gt;0,'Debt Payoff Planner'!$G$12,999)),R34,0)))</f>
        <v>1025</v>
      </c>
      <c r="I34" s="66" t="n">
        <f aca="false">IF(J33&lt;=0,0,ROUND(J33*'Debt Payoff Planner'!$F$10,2))</f>
        <v>69.22</v>
      </c>
      <c r="J34" s="65" t="n">
        <f aca="false">MAX(J33+I34-H34,0)</f>
        <v>13365.78</v>
      </c>
      <c r="K34" s="65" t="n">
        <f aca="false">IF(M33&lt;=0,0,MIN(M33+L34,'Debt Payoff Planner'!$E$11+IF('Debt Payoff Planner'!$G$11=MIN(IF(D33&gt;0,'Debt Payoff Planner'!$G$8,999),IF(G33&gt;0,'Debt Payoff Planner'!$G$9,999),IF(J33&gt;0,'Debt Payoff Planner'!$G$10,999),IF(M33&gt;0,'Debt Payoff Planner'!$G$11,999),IF(P33&gt;0,'Debt Payoff Planner'!$G$12,999)),R34,0)))</f>
        <v>0</v>
      </c>
      <c r="L34" s="66" t="n">
        <f aca="false">IF(M33&lt;=0,0,ROUND(M33*'Debt Payoff Planner'!$F$11,2))</f>
        <v>0</v>
      </c>
      <c r="M34" s="65" t="n">
        <f aca="false">MAX(M33+L34-K34,0)</f>
        <v>0</v>
      </c>
      <c r="N34" s="65" t="n">
        <f aca="false">IF(P33&lt;=0,0,MIN(P33+O34,'Debt Payoff Planner'!$E$12+IF('Debt Payoff Planner'!$G$12=MIN(IF(D33&gt;0,'Debt Payoff Planner'!$G$8,999),IF(G33&gt;0,'Debt Payoff Planner'!$G$9,999),IF(J33&gt;0,'Debt Payoff Planner'!$G$10,999),IF(M33&gt;0,'Debt Payoff Planner'!$G$11,999),IF(P33&gt;0,'Debt Payoff Planner'!$G$12,999)),R34,0)))</f>
        <v>0</v>
      </c>
      <c r="O34" s="66" t="n">
        <f aca="false">IF(P33&lt;=0,0,ROUND(P33*'Debt Payoff Planner'!$F$12,2))</f>
        <v>0</v>
      </c>
      <c r="P34" s="65" t="n">
        <f aca="false">MAX(P33+O34-N34,0)</f>
        <v>0</v>
      </c>
      <c r="Q34" s="67" t="n">
        <f aca="false">D34+G34+J34+M34+P34</f>
        <v>13365.78</v>
      </c>
      <c r="R34" s="66" t="n">
        <f aca="false">'Debt Payoff Planner'!$D$5+IF(D33&lt;=0,'Debt Payoff Planner'!$E$8,0)+IF(G33&lt;=0,'Debt Payoff Planner'!$E$9,0)+IF(J33&lt;=0,'Debt Payoff Planner'!$E$10,0)+IF(M33&lt;=0,'Debt Payoff Planner'!$E$11,0)+IF(P33&lt;=0,'Debt Payoff Planner'!$E$12,0)</f>
        <v>815</v>
      </c>
    </row>
    <row r="35" customFormat="false" ht="15" hidden="false" customHeight="false" outlineLevel="0" collapsed="false">
      <c r="A35" s="64" t="n">
        <v>30</v>
      </c>
      <c r="B35" s="65" t="n">
        <f aca="false">IF(D34&lt;=0,0,MIN(D34+C35,'Debt Payoff Planner'!$E$8+IF('Debt Payoff Planner'!$G$8=MIN(IF(D34&gt;0,'Debt Payoff Planner'!$G$8,999),IF(G34&gt;0,'Debt Payoff Planner'!$G$9,999),IF(J34&gt;0,'Debt Payoff Planner'!$G$10,999),IF(M34&gt;0,'Debt Payoff Planner'!$G$11,999),IF(P34&gt;0,'Debt Payoff Planner'!$G$12,999)),R35,0)))</f>
        <v>0</v>
      </c>
      <c r="C35" s="66" t="n">
        <f aca="false">IF(D34&lt;=0,0,ROUND(D34*'Debt Payoff Planner'!$F$8,2))</f>
        <v>0</v>
      </c>
      <c r="D35" s="65" t="n">
        <f aca="false">MAX(D34+C35-B35,0)</f>
        <v>0</v>
      </c>
      <c r="E35" s="65" t="n">
        <f aca="false">IF(G34&lt;=0,0,MIN(G34+F35,'Debt Payoff Planner'!$E$9+IF('Debt Payoff Planner'!$G$9=MIN(IF(D34&gt;0,'Debt Payoff Planner'!$G$8,999),IF(G34&gt;0,'Debt Payoff Planner'!$G$9,999),IF(J34&gt;0,'Debt Payoff Planner'!$G$10,999),IF(M34&gt;0,'Debt Payoff Planner'!$G$11,999),IF(P34&gt;0,'Debt Payoff Planner'!$G$12,999)),R35,0)))</f>
        <v>0</v>
      </c>
      <c r="F35" s="66" t="n">
        <f aca="false">IF(G34&lt;=0,0,ROUND(G34*'Debt Payoff Planner'!$F$9,2))</f>
        <v>0</v>
      </c>
      <c r="G35" s="65" t="n">
        <f aca="false">MAX(G34+F35-E35,0)</f>
        <v>0</v>
      </c>
      <c r="H35" s="65" t="n">
        <f aca="false">IF(J34&lt;=0,0,MIN(J34+I35,'Debt Payoff Planner'!$E$10+IF('Debt Payoff Planner'!$G$10=MIN(IF(D34&gt;0,'Debt Payoff Planner'!$G$8,999),IF(G34&gt;0,'Debt Payoff Planner'!$G$9,999),IF(J34&gt;0,'Debt Payoff Planner'!$G$10,999),IF(M34&gt;0,'Debt Payoff Planner'!$G$11,999),IF(P34&gt;0,'Debt Payoff Planner'!$G$12,999)),R35,0)))</f>
        <v>1025</v>
      </c>
      <c r="I35" s="66" t="n">
        <f aca="false">IF(J34&lt;=0,0,ROUND(J34*'Debt Payoff Planner'!$F$10,2))</f>
        <v>64.6</v>
      </c>
      <c r="J35" s="65" t="n">
        <f aca="false">MAX(J34+I35-H35,0)</f>
        <v>12405.38</v>
      </c>
      <c r="K35" s="65" t="n">
        <f aca="false">IF(M34&lt;=0,0,MIN(M34+L35,'Debt Payoff Planner'!$E$11+IF('Debt Payoff Planner'!$G$11=MIN(IF(D34&gt;0,'Debt Payoff Planner'!$G$8,999),IF(G34&gt;0,'Debt Payoff Planner'!$G$9,999),IF(J34&gt;0,'Debt Payoff Planner'!$G$10,999),IF(M34&gt;0,'Debt Payoff Planner'!$G$11,999),IF(P34&gt;0,'Debt Payoff Planner'!$G$12,999)),R35,0)))</f>
        <v>0</v>
      </c>
      <c r="L35" s="66" t="n">
        <f aca="false">IF(M34&lt;=0,0,ROUND(M34*'Debt Payoff Planner'!$F$11,2))</f>
        <v>0</v>
      </c>
      <c r="M35" s="65" t="n">
        <f aca="false">MAX(M34+L35-K35,0)</f>
        <v>0</v>
      </c>
      <c r="N35" s="65" t="n">
        <f aca="false">IF(P34&lt;=0,0,MIN(P34+O35,'Debt Payoff Planner'!$E$12+IF('Debt Payoff Planner'!$G$12=MIN(IF(D34&gt;0,'Debt Payoff Planner'!$G$8,999),IF(G34&gt;0,'Debt Payoff Planner'!$G$9,999),IF(J34&gt;0,'Debt Payoff Planner'!$G$10,999),IF(M34&gt;0,'Debt Payoff Planner'!$G$11,999),IF(P34&gt;0,'Debt Payoff Planner'!$G$12,999)),R35,0)))</f>
        <v>0</v>
      </c>
      <c r="O35" s="66" t="n">
        <f aca="false">IF(P34&lt;=0,0,ROUND(P34*'Debt Payoff Planner'!$F$12,2))</f>
        <v>0</v>
      </c>
      <c r="P35" s="65" t="n">
        <f aca="false">MAX(P34+O35-N35,0)</f>
        <v>0</v>
      </c>
      <c r="Q35" s="67" t="n">
        <f aca="false">D35+G35+J35+M35+P35</f>
        <v>12405.38</v>
      </c>
      <c r="R35" s="66" t="n">
        <f aca="false">'Debt Payoff Planner'!$D$5+IF(D34&lt;=0,'Debt Payoff Planner'!$E$8,0)+IF(G34&lt;=0,'Debt Payoff Planner'!$E$9,0)+IF(J34&lt;=0,'Debt Payoff Planner'!$E$10,0)+IF(M34&lt;=0,'Debt Payoff Planner'!$E$11,0)+IF(P34&lt;=0,'Debt Payoff Planner'!$E$12,0)</f>
        <v>815</v>
      </c>
    </row>
    <row r="36" customFormat="false" ht="15" hidden="false" customHeight="false" outlineLevel="0" collapsed="false">
      <c r="A36" s="64" t="n">
        <v>31</v>
      </c>
      <c r="B36" s="65" t="n">
        <f aca="false">IF(D35&lt;=0,0,MIN(D35+C36,'Debt Payoff Planner'!$E$8+IF('Debt Payoff Planner'!$G$8=MIN(IF(D35&gt;0,'Debt Payoff Planner'!$G$8,999),IF(G35&gt;0,'Debt Payoff Planner'!$G$9,999),IF(J35&gt;0,'Debt Payoff Planner'!$G$10,999),IF(M35&gt;0,'Debt Payoff Planner'!$G$11,999),IF(P35&gt;0,'Debt Payoff Planner'!$G$12,999)),R36,0)))</f>
        <v>0</v>
      </c>
      <c r="C36" s="66" t="n">
        <f aca="false">IF(D35&lt;=0,0,ROUND(D35*'Debt Payoff Planner'!$F$8,2))</f>
        <v>0</v>
      </c>
      <c r="D36" s="65" t="n">
        <f aca="false">MAX(D35+C36-B36,0)</f>
        <v>0</v>
      </c>
      <c r="E36" s="65" t="n">
        <f aca="false">IF(G35&lt;=0,0,MIN(G35+F36,'Debt Payoff Planner'!$E$9+IF('Debt Payoff Planner'!$G$9=MIN(IF(D35&gt;0,'Debt Payoff Planner'!$G$8,999),IF(G35&gt;0,'Debt Payoff Planner'!$G$9,999),IF(J35&gt;0,'Debt Payoff Planner'!$G$10,999),IF(M35&gt;0,'Debt Payoff Planner'!$G$11,999),IF(P35&gt;0,'Debt Payoff Planner'!$G$12,999)),R36,0)))</f>
        <v>0</v>
      </c>
      <c r="F36" s="66" t="n">
        <f aca="false">IF(G35&lt;=0,0,ROUND(G35*'Debt Payoff Planner'!$F$9,2))</f>
        <v>0</v>
      </c>
      <c r="G36" s="65" t="n">
        <f aca="false">MAX(G35+F36-E36,0)</f>
        <v>0</v>
      </c>
      <c r="H36" s="65" t="n">
        <f aca="false">IF(J35&lt;=0,0,MIN(J35+I36,'Debt Payoff Planner'!$E$10+IF('Debt Payoff Planner'!$G$10=MIN(IF(D35&gt;0,'Debt Payoff Planner'!$G$8,999),IF(G35&gt;0,'Debt Payoff Planner'!$G$9,999),IF(J35&gt;0,'Debt Payoff Planner'!$G$10,999),IF(M35&gt;0,'Debt Payoff Planner'!$G$11,999),IF(P35&gt;0,'Debt Payoff Planner'!$G$12,999)),R36,0)))</f>
        <v>1025</v>
      </c>
      <c r="I36" s="66" t="n">
        <f aca="false">IF(J35&lt;=0,0,ROUND(J35*'Debt Payoff Planner'!$F$10,2))</f>
        <v>59.96</v>
      </c>
      <c r="J36" s="65" t="n">
        <f aca="false">MAX(J35+I36-H36,0)</f>
        <v>11440.34</v>
      </c>
      <c r="K36" s="65" t="n">
        <f aca="false">IF(M35&lt;=0,0,MIN(M35+L36,'Debt Payoff Planner'!$E$11+IF('Debt Payoff Planner'!$G$11=MIN(IF(D35&gt;0,'Debt Payoff Planner'!$G$8,999),IF(G35&gt;0,'Debt Payoff Planner'!$G$9,999),IF(J35&gt;0,'Debt Payoff Planner'!$G$10,999),IF(M35&gt;0,'Debt Payoff Planner'!$G$11,999),IF(P35&gt;0,'Debt Payoff Planner'!$G$12,999)),R36,0)))</f>
        <v>0</v>
      </c>
      <c r="L36" s="66" t="n">
        <f aca="false">IF(M35&lt;=0,0,ROUND(M35*'Debt Payoff Planner'!$F$11,2))</f>
        <v>0</v>
      </c>
      <c r="M36" s="65" t="n">
        <f aca="false">MAX(M35+L36-K36,0)</f>
        <v>0</v>
      </c>
      <c r="N36" s="65" t="n">
        <f aca="false">IF(P35&lt;=0,0,MIN(P35+O36,'Debt Payoff Planner'!$E$12+IF('Debt Payoff Planner'!$G$12=MIN(IF(D35&gt;0,'Debt Payoff Planner'!$G$8,999),IF(G35&gt;0,'Debt Payoff Planner'!$G$9,999),IF(J35&gt;0,'Debt Payoff Planner'!$G$10,999),IF(M35&gt;0,'Debt Payoff Planner'!$G$11,999),IF(P35&gt;0,'Debt Payoff Planner'!$G$12,999)),R36,0)))</f>
        <v>0</v>
      </c>
      <c r="O36" s="66" t="n">
        <f aca="false">IF(P35&lt;=0,0,ROUND(P35*'Debt Payoff Planner'!$F$12,2))</f>
        <v>0</v>
      </c>
      <c r="P36" s="65" t="n">
        <f aca="false">MAX(P35+O36-N36,0)</f>
        <v>0</v>
      </c>
      <c r="Q36" s="67" t="n">
        <f aca="false">D36+G36+J36+M36+P36</f>
        <v>11440.34</v>
      </c>
      <c r="R36" s="66" t="n">
        <f aca="false">'Debt Payoff Planner'!$D$5+IF(D35&lt;=0,'Debt Payoff Planner'!$E$8,0)+IF(G35&lt;=0,'Debt Payoff Planner'!$E$9,0)+IF(J35&lt;=0,'Debt Payoff Planner'!$E$10,0)+IF(M35&lt;=0,'Debt Payoff Planner'!$E$11,0)+IF(P35&lt;=0,'Debt Payoff Planner'!$E$12,0)</f>
        <v>815</v>
      </c>
    </row>
    <row r="37" customFormat="false" ht="15" hidden="false" customHeight="false" outlineLevel="0" collapsed="false">
      <c r="A37" s="64" t="n">
        <v>32</v>
      </c>
      <c r="B37" s="65" t="n">
        <f aca="false">IF(D36&lt;=0,0,MIN(D36+C37,'Debt Payoff Planner'!$E$8+IF('Debt Payoff Planner'!$G$8=MIN(IF(D36&gt;0,'Debt Payoff Planner'!$G$8,999),IF(G36&gt;0,'Debt Payoff Planner'!$G$9,999),IF(J36&gt;0,'Debt Payoff Planner'!$G$10,999),IF(M36&gt;0,'Debt Payoff Planner'!$G$11,999),IF(P36&gt;0,'Debt Payoff Planner'!$G$12,999)),R37,0)))</f>
        <v>0</v>
      </c>
      <c r="C37" s="66" t="n">
        <f aca="false">IF(D36&lt;=0,0,ROUND(D36*'Debt Payoff Planner'!$F$8,2))</f>
        <v>0</v>
      </c>
      <c r="D37" s="65" t="n">
        <f aca="false">MAX(D36+C37-B37,0)</f>
        <v>0</v>
      </c>
      <c r="E37" s="65" t="n">
        <f aca="false">IF(G36&lt;=0,0,MIN(G36+F37,'Debt Payoff Planner'!$E$9+IF('Debt Payoff Planner'!$G$9=MIN(IF(D36&gt;0,'Debt Payoff Planner'!$G$8,999),IF(G36&gt;0,'Debt Payoff Planner'!$G$9,999),IF(J36&gt;0,'Debt Payoff Planner'!$G$10,999),IF(M36&gt;0,'Debt Payoff Planner'!$G$11,999),IF(P36&gt;0,'Debt Payoff Planner'!$G$12,999)),R37,0)))</f>
        <v>0</v>
      </c>
      <c r="F37" s="66" t="n">
        <f aca="false">IF(G36&lt;=0,0,ROUND(G36*'Debt Payoff Planner'!$F$9,2))</f>
        <v>0</v>
      </c>
      <c r="G37" s="65" t="n">
        <f aca="false">MAX(G36+F37-E37,0)</f>
        <v>0</v>
      </c>
      <c r="H37" s="65" t="n">
        <f aca="false">IF(J36&lt;=0,0,MIN(J36+I37,'Debt Payoff Planner'!$E$10+IF('Debt Payoff Planner'!$G$10=MIN(IF(D36&gt;0,'Debt Payoff Planner'!$G$8,999),IF(G36&gt;0,'Debt Payoff Planner'!$G$9,999),IF(J36&gt;0,'Debt Payoff Planner'!$G$10,999),IF(M36&gt;0,'Debt Payoff Planner'!$G$11,999),IF(P36&gt;0,'Debt Payoff Planner'!$G$12,999)),R37,0)))</f>
        <v>1025</v>
      </c>
      <c r="I37" s="66" t="n">
        <f aca="false">IF(J36&lt;=0,0,ROUND(J36*'Debt Payoff Planner'!$F$10,2))</f>
        <v>55.29</v>
      </c>
      <c r="J37" s="65" t="n">
        <f aca="false">MAX(J36+I37-H37,0)</f>
        <v>10470.63</v>
      </c>
      <c r="K37" s="65" t="n">
        <f aca="false">IF(M36&lt;=0,0,MIN(M36+L37,'Debt Payoff Planner'!$E$11+IF('Debt Payoff Planner'!$G$11=MIN(IF(D36&gt;0,'Debt Payoff Planner'!$G$8,999),IF(G36&gt;0,'Debt Payoff Planner'!$G$9,999),IF(J36&gt;0,'Debt Payoff Planner'!$G$10,999),IF(M36&gt;0,'Debt Payoff Planner'!$G$11,999),IF(P36&gt;0,'Debt Payoff Planner'!$G$12,999)),R37,0)))</f>
        <v>0</v>
      </c>
      <c r="L37" s="66" t="n">
        <f aca="false">IF(M36&lt;=0,0,ROUND(M36*'Debt Payoff Planner'!$F$11,2))</f>
        <v>0</v>
      </c>
      <c r="M37" s="65" t="n">
        <f aca="false">MAX(M36+L37-K37,0)</f>
        <v>0</v>
      </c>
      <c r="N37" s="65" t="n">
        <f aca="false">IF(P36&lt;=0,0,MIN(P36+O37,'Debt Payoff Planner'!$E$12+IF('Debt Payoff Planner'!$G$12=MIN(IF(D36&gt;0,'Debt Payoff Planner'!$G$8,999),IF(G36&gt;0,'Debt Payoff Planner'!$G$9,999),IF(J36&gt;0,'Debt Payoff Planner'!$G$10,999),IF(M36&gt;0,'Debt Payoff Planner'!$G$11,999),IF(P36&gt;0,'Debt Payoff Planner'!$G$12,999)),R37,0)))</f>
        <v>0</v>
      </c>
      <c r="O37" s="66" t="n">
        <f aca="false">IF(P36&lt;=0,0,ROUND(P36*'Debt Payoff Planner'!$F$12,2))</f>
        <v>0</v>
      </c>
      <c r="P37" s="65" t="n">
        <f aca="false">MAX(P36+O37-N37,0)</f>
        <v>0</v>
      </c>
      <c r="Q37" s="67" t="n">
        <f aca="false">D37+G37+J37+M37+P37</f>
        <v>10470.63</v>
      </c>
      <c r="R37" s="66" t="n">
        <f aca="false">'Debt Payoff Planner'!$D$5+IF(D36&lt;=0,'Debt Payoff Planner'!$E$8,0)+IF(G36&lt;=0,'Debt Payoff Planner'!$E$9,0)+IF(J36&lt;=0,'Debt Payoff Planner'!$E$10,0)+IF(M36&lt;=0,'Debt Payoff Planner'!$E$11,0)+IF(P36&lt;=0,'Debt Payoff Planner'!$E$12,0)</f>
        <v>815</v>
      </c>
    </row>
    <row r="38" customFormat="false" ht="15" hidden="false" customHeight="false" outlineLevel="0" collapsed="false">
      <c r="A38" s="64" t="n">
        <v>33</v>
      </c>
      <c r="B38" s="65" t="n">
        <f aca="false">IF(D37&lt;=0,0,MIN(D37+C38,'Debt Payoff Planner'!$E$8+IF('Debt Payoff Planner'!$G$8=MIN(IF(D37&gt;0,'Debt Payoff Planner'!$G$8,999),IF(G37&gt;0,'Debt Payoff Planner'!$G$9,999),IF(J37&gt;0,'Debt Payoff Planner'!$G$10,999),IF(M37&gt;0,'Debt Payoff Planner'!$G$11,999),IF(P37&gt;0,'Debt Payoff Planner'!$G$12,999)),R38,0)))</f>
        <v>0</v>
      </c>
      <c r="C38" s="66" t="n">
        <f aca="false">IF(D37&lt;=0,0,ROUND(D37*'Debt Payoff Planner'!$F$8,2))</f>
        <v>0</v>
      </c>
      <c r="D38" s="65" t="n">
        <f aca="false">MAX(D37+C38-B38,0)</f>
        <v>0</v>
      </c>
      <c r="E38" s="65" t="n">
        <f aca="false">IF(G37&lt;=0,0,MIN(G37+F38,'Debt Payoff Planner'!$E$9+IF('Debt Payoff Planner'!$G$9=MIN(IF(D37&gt;0,'Debt Payoff Planner'!$G$8,999),IF(G37&gt;0,'Debt Payoff Planner'!$G$9,999),IF(J37&gt;0,'Debt Payoff Planner'!$G$10,999),IF(M37&gt;0,'Debt Payoff Planner'!$G$11,999),IF(P37&gt;0,'Debt Payoff Planner'!$G$12,999)),R38,0)))</f>
        <v>0</v>
      </c>
      <c r="F38" s="66" t="n">
        <f aca="false">IF(G37&lt;=0,0,ROUND(G37*'Debt Payoff Planner'!$F$9,2))</f>
        <v>0</v>
      </c>
      <c r="G38" s="65" t="n">
        <f aca="false">MAX(G37+F38-E38,0)</f>
        <v>0</v>
      </c>
      <c r="H38" s="65" t="n">
        <f aca="false">IF(J37&lt;=0,0,MIN(J37+I38,'Debt Payoff Planner'!$E$10+IF('Debt Payoff Planner'!$G$10=MIN(IF(D37&gt;0,'Debt Payoff Planner'!$G$8,999),IF(G37&gt;0,'Debt Payoff Planner'!$G$9,999),IF(J37&gt;0,'Debt Payoff Planner'!$G$10,999),IF(M37&gt;0,'Debt Payoff Planner'!$G$11,999),IF(P37&gt;0,'Debt Payoff Planner'!$G$12,999)),R38,0)))</f>
        <v>1025</v>
      </c>
      <c r="I38" s="66" t="n">
        <f aca="false">IF(J37&lt;=0,0,ROUND(J37*'Debt Payoff Planner'!$F$10,2))</f>
        <v>50.61</v>
      </c>
      <c r="J38" s="65" t="n">
        <f aca="false">MAX(J37+I38-H38,0)</f>
        <v>9496.23999999999</v>
      </c>
      <c r="K38" s="65" t="n">
        <f aca="false">IF(M37&lt;=0,0,MIN(M37+L38,'Debt Payoff Planner'!$E$11+IF('Debt Payoff Planner'!$G$11=MIN(IF(D37&gt;0,'Debt Payoff Planner'!$G$8,999),IF(G37&gt;0,'Debt Payoff Planner'!$G$9,999),IF(J37&gt;0,'Debt Payoff Planner'!$G$10,999),IF(M37&gt;0,'Debt Payoff Planner'!$G$11,999),IF(P37&gt;0,'Debt Payoff Planner'!$G$12,999)),R38,0)))</f>
        <v>0</v>
      </c>
      <c r="L38" s="66" t="n">
        <f aca="false">IF(M37&lt;=0,0,ROUND(M37*'Debt Payoff Planner'!$F$11,2))</f>
        <v>0</v>
      </c>
      <c r="M38" s="65" t="n">
        <f aca="false">MAX(M37+L38-K38,0)</f>
        <v>0</v>
      </c>
      <c r="N38" s="65" t="n">
        <f aca="false">IF(P37&lt;=0,0,MIN(P37+O38,'Debt Payoff Planner'!$E$12+IF('Debt Payoff Planner'!$G$12=MIN(IF(D37&gt;0,'Debt Payoff Planner'!$G$8,999),IF(G37&gt;0,'Debt Payoff Planner'!$G$9,999),IF(J37&gt;0,'Debt Payoff Planner'!$G$10,999),IF(M37&gt;0,'Debt Payoff Planner'!$G$11,999),IF(P37&gt;0,'Debt Payoff Planner'!$G$12,999)),R38,0)))</f>
        <v>0</v>
      </c>
      <c r="O38" s="66" t="n">
        <f aca="false">IF(P37&lt;=0,0,ROUND(P37*'Debt Payoff Planner'!$F$12,2))</f>
        <v>0</v>
      </c>
      <c r="P38" s="65" t="n">
        <f aca="false">MAX(P37+O38-N38,0)</f>
        <v>0</v>
      </c>
      <c r="Q38" s="67" t="n">
        <f aca="false">D38+G38+J38+M38+P38</f>
        <v>9496.23999999999</v>
      </c>
      <c r="R38" s="66" t="n">
        <f aca="false">'Debt Payoff Planner'!$D$5+IF(D37&lt;=0,'Debt Payoff Planner'!$E$8,0)+IF(G37&lt;=0,'Debt Payoff Planner'!$E$9,0)+IF(J37&lt;=0,'Debt Payoff Planner'!$E$10,0)+IF(M37&lt;=0,'Debt Payoff Planner'!$E$11,0)+IF(P37&lt;=0,'Debt Payoff Planner'!$E$12,0)</f>
        <v>815</v>
      </c>
    </row>
    <row r="39" customFormat="false" ht="15" hidden="false" customHeight="false" outlineLevel="0" collapsed="false">
      <c r="A39" s="64" t="n">
        <v>34</v>
      </c>
      <c r="B39" s="65" t="n">
        <f aca="false">IF(D38&lt;=0,0,MIN(D38+C39,'Debt Payoff Planner'!$E$8+IF('Debt Payoff Planner'!$G$8=MIN(IF(D38&gt;0,'Debt Payoff Planner'!$G$8,999),IF(G38&gt;0,'Debt Payoff Planner'!$G$9,999),IF(J38&gt;0,'Debt Payoff Planner'!$G$10,999),IF(M38&gt;0,'Debt Payoff Planner'!$G$11,999),IF(P38&gt;0,'Debt Payoff Planner'!$G$12,999)),R39,0)))</f>
        <v>0</v>
      </c>
      <c r="C39" s="66" t="n">
        <f aca="false">IF(D38&lt;=0,0,ROUND(D38*'Debt Payoff Planner'!$F$8,2))</f>
        <v>0</v>
      </c>
      <c r="D39" s="65" t="n">
        <f aca="false">MAX(D38+C39-B39,0)</f>
        <v>0</v>
      </c>
      <c r="E39" s="65" t="n">
        <f aca="false">IF(G38&lt;=0,0,MIN(G38+F39,'Debt Payoff Planner'!$E$9+IF('Debt Payoff Planner'!$G$9=MIN(IF(D38&gt;0,'Debt Payoff Planner'!$G$8,999),IF(G38&gt;0,'Debt Payoff Planner'!$G$9,999),IF(J38&gt;0,'Debt Payoff Planner'!$G$10,999),IF(M38&gt;0,'Debt Payoff Planner'!$G$11,999),IF(P38&gt;0,'Debt Payoff Planner'!$G$12,999)),R39,0)))</f>
        <v>0</v>
      </c>
      <c r="F39" s="66" t="n">
        <f aca="false">IF(G38&lt;=0,0,ROUND(G38*'Debt Payoff Planner'!$F$9,2))</f>
        <v>0</v>
      </c>
      <c r="G39" s="65" t="n">
        <f aca="false">MAX(G38+F39-E39,0)</f>
        <v>0</v>
      </c>
      <c r="H39" s="65" t="n">
        <f aca="false">IF(J38&lt;=0,0,MIN(J38+I39,'Debt Payoff Planner'!$E$10+IF('Debt Payoff Planner'!$G$10=MIN(IF(D38&gt;0,'Debt Payoff Planner'!$G$8,999),IF(G38&gt;0,'Debt Payoff Planner'!$G$9,999),IF(J38&gt;0,'Debt Payoff Planner'!$G$10,999),IF(M38&gt;0,'Debt Payoff Planner'!$G$11,999),IF(P38&gt;0,'Debt Payoff Planner'!$G$12,999)),R39,0)))</f>
        <v>1025</v>
      </c>
      <c r="I39" s="66" t="n">
        <f aca="false">IF(J38&lt;=0,0,ROUND(J38*'Debt Payoff Planner'!$F$10,2))</f>
        <v>45.9</v>
      </c>
      <c r="J39" s="65" t="n">
        <f aca="false">MAX(J38+I39-H39,0)</f>
        <v>8517.13999999999</v>
      </c>
      <c r="K39" s="65" t="n">
        <f aca="false">IF(M38&lt;=0,0,MIN(M38+L39,'Debt Payoff Planner'!$E$11+IF('Debt Payoff Planner'!$G$11=MIN(IF(D38&gt;0,'Debt Payoff Planner'!$G$8,999),IF(G38&gt;0,'Debt Payoff Planner'!$G$9,999),IF(J38&gt;0,'Debt Payoff Planner'!$G$10,999),IF(M38&gt;0,'Debt Payoff Planner'!$G$11,999),IF(P38&gt;0,'Debt Payoff Planner'!$G$12,999)),R39,0)))</f>
        <v>0</v>
      </c>
      <c r="L39" s="66" t="n">
        <f aca="false">IF(M38&lt;=0,0,ROUND(M38*'Debt Payoff Planner'!$F$11,2))</f>
        <v>0</v>
      </c>
      <c r="M39" s="65" t="n">
        <f aca="false">MAX(M38+L39-K39,0)</f>
        <v>0</v>
      </c>
      <c r="N39" s="65" t="n">
        <f aca="false">IF(P38&lt;=0,0,MIN(P38+O39,'Debt Payoff Planner'!$E$12+IF('Debt Payoff Planner'!$G$12=MIN(IF(D38&gt;0,'Debt Payoff Planner'!$G$8,999),IF(G38&gt;0,'Debt Payoff Planner'!$G$9,999),IF(J38&gt;0,'Debt Payoff Planner'!$G$10,999),IF(M38&gt;0,'Debt Payoff Planner'!$G$11,999),IF(P38&gt;0,'Debt Payoff Planner'!$G$12,999)),R39,0)))</f>
        <v>0</v>
      </c>
      <c r="O39" s="66" t="n">
        <f aca="false">IF(P38&lt;=0,0,ROUND(P38*'Debt Payoff Planner'!$F$12,2))</f>
        <v>0</v>
      </c>
      <c r="P39" s="65" t="n">
        <f aca="false">MAX(P38+O39-N39,0)</f>
        <v>0</v>
      </c>
      <c r="Q39" s="67" t="n">
        <f aca="false">D39+G39+J39+M39+P39</f>
        <v>8517.13999999999</v>
      </c>
      <c r="R39" s="66" t="n">
        <f aca="false">'Debt Payoff Planner'!$D$5+IF(D38&lt;=0,'Debt Payoff Planner'!$E$8,0)+IF(G38&lt;=0,'Debt Payoff Planner'!$E$9,0)+IF(J38&lt;=0,'Debt Payoff Planner'!$E$10,0)+IF(M38&lt;=0,'Debt Payoff Planner'!$E$11,0)+IF(P38&lt;=0,'Debt Payoff Planner'!$E$12,0)</f>
        <v>815</v>
      </c>
    </row>
    <row r="40" customFormat="false" ht="15" hidden="false" customHeight="false" outlineLevel="0" collapsed="false">
      <c r="A40" s="64" t="n">
        <v>35</v>
      </c>
      <c r="B40" s="65" t="n">
        <f aca="false">IF(D39&lt;=0,0,MIN(D39+C40,'Debt Payoff Planner'!$E$8+IF('Debt Payoff Planner'!$G$8=MIN(IF(D39&gt;0,'Debt Payoff Planner'!$G$8,999),IF(G39&gt;0,'Debt Payoff Planner'!$G$9,999),IF(J39&gt;0,'Debt Payoff Planner'!$G$10,999),IF(M39&gt;0,'Debt Payoff Planner'!$G$11,999),IF(P39&gt;0,'Debt Payoff Planner'!$G$12,999)),R40,0)))</f>
        <v>0</v>
      </c>
      <c r="C40" s="66" t="n">
        <f aca="false">IF(D39&lt;=0,0,ROUND(D39*'Debt Payoff Planner'!$F$8,2))</f>
        <v>0</v>
      </c>
      <c r="D40" s="65" t="n">
        <f aca="false">MAX(D39+C40-B40,0)</f>
        <v>0</v>
      </c>
      <c r="E40" s="65" t="n">
        <f aca="false">IF(G39&lt;=0,0,MIN(G39+F40,'Debt Payoff Planner'!$E$9+IF('Debt Payoff Planner'!$G$9=MIN(IF(D39&gt;0,'Debt Payoff Planner'!$G$8,999),IF(G39&gt;0,'Debt Payoff Planner'!$G$9,999),IF(J39&gt;0,'Debt Payoff Planner'!$G$10,999),IF(M39&gt;0,'Debt Payoff Planner'!$G$11,999),IF(P39&gt;0,'Debt Payoff Planner'!$G$12,999)),R40,0)))</f>
        <v>0</v>
      </c>
      <c r="F40" s="66" t="n">
        <f aca="false">IF(G39&lt;=0,0,ROUND(G39*'Debt Payoff Planner'!$F$9,2))</f>
        <v>0</v>
      </c>
      <c r="G40" s="65" t="n">
        <f aca="false">MAX(G39+F40-E40,0)</f>
        <v>0</v>
      </c>
      <c r="H40" s="65" t="n">
        <f aca="false">IF(J39&lt;=0,0,MIN(J39+I40,'Debt Payoff Planner'!$E$10+IF('Debt Payoff Planner'!$G$10=MIN(IF(D39&gt;0,'Debt Payoff Planner'!$G$8,999),IF(G39&gt;0,'Debt Payoff Planner'!$G$9,999),IF(J39&gt;0,'Debt Payoff Planner'!$G$10,999),IF(M39&gt;0,'Debt Payoff Planner'!$G$11,999),IF(P39&gt;0,'Debt Payoff Planner'!$G$12,999)),R40,0)))</f>
        <v>1025</v>
      </c>
      <c r="I40" s="66" t="n">
        <f aca="false">IF(J39&lt;=0,0,ROUND(J39*'Debt Payoff Planner'!$F$10,2))</f>
        <v>41.17</v>
      </c>
      <c r="J40" s="65" t="n">
        <f aca="false">MAX(J39+I40-H40,0)</f>
        <v>7533.30999999999</v>
      </c>
      <c r="K40" s="65" t="n">
        <f aca="false">IF(M39&lt;=0,0,MIN(M39+L40,'Debt Payoff Planner'!$E$11+IF('Debt Payoff Planner'!$G$11=MIN(IF(D39&gt;0,'Debt Payoff Planner'!$G$8,999),IF(G39&gt;0,'Debt Payoff Planner'!$G$9,999),IF(J39&gt;0,'Debt Payoff Planner'!$G$10,999),IF(M39&gt;0,'Debt Payoff Planner'!$G$11,999),IF(P39&gt;0,'Debt Payoff Planner'!$G$12,999)),R40,0)))</f>
        <v>0</v>
      </c>
      <c r="L40" s="66" t="n">
        <f aca="false">IF(M39&lt;=0,0,ROUND(M39*'Debt Payoff Planner'!$F$11,2))</f>
        <v>0</v>
      </c>
      <c r="M40" s="65" t="n">
        <f aca="false">MAX(M39+L40-K40,0)</f>
        <v>0</v>
      </c>
      <c r="N40" s="65" t="n">
        <f aca="false">IF(P39&lt;=0,0,MIN(P39+O40,'Debt Payoff Planner'!$E$12+IF('Debt Payoff Planner'!$G$12=MIN(IF(D39&gt;0,'Debt Payoff Planner'!$G$8,999),IF(G39&gt;0,'Debt Payoff Planner'!$G$9,999),IF(J39&gt;0,'Debt Payoff Planner'!$G$10,999),IF(M39&gt;0,'Debt Payoff Planner'!$G$11,999),IF(P39&gt;0,'Debt Payoff Planner'!$G$12,999)),R40,0)))</f>
        <v>0</v>
      </c>
      <c r="O40" s="66" t="n">
        <f aca="false">IF(P39&lt;=0,0,ROUND(P39*'Debt Payoff Planner'!$F$12,2))</f>
        <v>0</v>
      </c>
      <c r="P40" s="65" t="n">
        <f aca="false">MAX(P39+O40-N40,0)</f>
        <v>0</v>
      </c>
      <c r="Q40" s="67" t="n">
        <f aca="false">D40+G40+J40+M40+P40</f>
        <v>7533.30999999999</v>
      </c>
      <c r="R40" s="66" t="n">
        <f aca="false">'Debt Payoff Planner'!$D$5+IF(D39&lt;=0,'Debt Payoff Planner'!$E$8,0)+IF(G39&lt;=0,'Debt Payoff Planner'!$E$9,0)+IF(J39&lt;=0,'Debt Payoff Planner'!$E$10,0)+IF(M39&lt;=0,'Debt Payoff Planner'!$E$11,0)+IF(P39&lt;=0,'Debt Payoff Planner'!$E$12,0)</f>
        <v>815</v>
      </c>
    </row>
    <row r="41" customFormat="false" ht="15" hidden="false" customHeight="false" outlineLevel="0" collapsed="false">
      <c r="A41" s="68" t="n">
        <v>36</v>
      </c>
      <c r="B41" s="69" t="n">
        <f aca="false">IF(D40&lt;=0,0,MIN(D40+C41,'Debt Payoff Planner'!$E$8+IF('Debt Payoff Planner'!$G$8=MIN(IF(D40&gt;0,'Debt Payoff Planner'!$G$8,999),IF(G40&gt;0,'Debt Payoff Planner'!$G$9,999),IF(J40&gt;0,'Debt Payoff Planner'!$G$10,999),IF(M40&gt;0,'Debt Payoff Planner'!$G$11,999),IF(P40&gt;0,'Debt Payoff Planner'!$G$12,999)),R41,0)))</f>
        <v>0</v>
      </c>
      <c r="C41" s="70" t="n">
        <f aca="false">IF(D40&lt;=0,0,ROUND(D40*'Debt Payoff Planner'!$F$8,2))</f>
        <v>0</v>
      </c>
      <c r="D41" s="69" t="n">
        <f aca="false">MAX(D40+C41-B41,0)</f>
        <v>0</v>
      </c>
      <c r="E41" s="69" t="n">
        <f aca="false">IF(G40&lt;=0,0,MIN(G40+F41,'Debt Payoff Planner'!$E$9+IF('Debt Payoff Planner'!$G$9=MIN(IF(D40&gt;0,'Debt Payoff Planner'!$G$8,999),IF(G40&gt;0,'Debt Payoff Planner'!$G$9,999),IF(J40&gt;0,'Debt Payoff Planner'!$G$10,999),IF(M40&gt;0,'Debt Payoff Planner'!$G$11,999),IF(P40&gt;0,'Debt Payoff Planner'!$G$12,999)),R41,0)))</f>
        <v>0</v>
      </c>
      <c r="F41" s="70" t="n">
        <f aca="false">IF(G40&lt;=0,0,ROUND(G40*'Debt Payoff Planner'!$F$9,2))</f>
        <v>0</v>
      </c>
      <c r="G41" s="69" t="n">
        <f aca="false">MAX(G40+F41-E41,0)</f>
        <v>0</v>
      </c>
      <c r="H41" s="69" t="n">
        <f aca="false">IF(J40&lt;=0,0,MIN(J40+I41,'Debt Payoff Planner'!$E$10+IF('Debt Payoff Planner'!$G$10=MIN(IF(D40&gt;0,'Debt Payoff Planner'!$G$8,999),IF(G40&gt;0,'Debt Payoff Planner'!$G$9,999),IF(J40&gt;0,'Debt Payoff Planner'!$G$10,999),IF(M40&gt;0,'Debt Payoff Planner'!$G$11,999),IF(P40&gt;0,'Debt Payoff Planner'!$G$12,999)),R41,0)))</f>
        <v>1025</v>
      </c>
      <c r="I41" s="70" t="n">
        <f aca="false">IF(J40&lt;=0,0,ROUND(J40*'Debt Payoff Planner'!$F$10,2))</f>
        <v>36.41</v>
      </c>
      <c r="J41" s="69" t="n">
        <f aca="false">MAX(J40+I41-H41,0)</f>
        <v>6544.71999999999</v>
      </c>
      <c r="K41" s="69" t="n">
        <f aca="false">IF(M40&lt;=0,0,MIN(M40+L41,'Debt Payoff Planner'!$E$11+IF('Debt Payoff Planner'!$G$11=MIN(IF(D40&gt;0,'Debt Payoff Planner'!$G$8,999),IF(G40&gt;0,'Debt Payoff Planner'!$G$9,999),IF(J40&gt;0,'Debt Payoff Planner'!$G$10,999),IF(M40&gt;0,'Debt Payoff Planner'!$G$11,999),IF(P40&gt;0,'Debt Payoff Planner'!$G$12,999)),R41,0)))</f>
        <v>0</v>
      </c>
      <c r="L41" s="70" t="n">
        <f aca="false">IF(M40&lt;=0,0,ROUND(M40*'Debt Payoff Planner'!$F$11,2))</f>
        <v>0</v>
      </c>
      <c r="M41" s="69" t="n">
        <f aca="false">MAX(M40+L41-K41,0)</f>
        <v>0</v>
      </c>
      <c r="N41" s="69" t="n">
        <f aca="false">IF(P40&lt;=0,0,MIN(P40+O41,'Debt Payoff Planner'!$E$12+IF('Debt Payoff Planner'!$G$12=MIN(IF(D40&gt;0,'Debt Payoff Planner'!$G$8,999),IF(G40&gt;0,'Debt Payoff Planner'!$G$9,999),IF(J40&gt;0,'Debt Payoff Planner'!$G$10,999),IF(M40&gt;0,'Debt Payoff Planner'!$G$11,999),IF(P40&gt;0,'Debt Payoff Planner'!$G$12,999)),R41,0)))</f>
        <v>0</v>
      </c>
      <c r="O41" s="70" t="n">
        <f aca="false">IF(P40&lt;=0,0,ROUND(P40*'Debt Payoff Planner'!$F$12,2))</f>
        <v>0</v>
      </c>
      <c r="P41" s="69" t="n">
        <f aca="false">MAX(P40+O41-N41,0)</f>
        <v>0</v>
      </c>
      <c r="Q41" s="71" t="n">
        <f aca="false">D41+G41+J41+M41+P41</f>
        <v>6544.71999999999</v>
      </c>
      <c r="R41" s="70" t="n">
        <f aca="false">'Debt Payoff Planner'!$D$5+IF(D40&lt;=0,'Debt Payoff Planner'!$E$8,0)+IF(G40&lt;=0,'Debt Payoff Planner'!$E$9,0)+IF(J40&lt;=0,'Debt Payoff Planner'!$E$10,0)+IF(M40&lt;=0,'Debt Payoff Planner'!$E$11,0)+IF(P40&lt;=0,'Debt Payoff Planner'!$E$12,0)</f>
        <v>815</v>
      </c>
    </row>
    <row r="42" customFormat="false" ht="15" hidden="false" customHeight="false" outlineLevel="0" collapsed="false">
      <c r="A42" s="64" t="n">
        <v>37</v>
      </c>
      <c r="B42" s="65" t="n">
        <f aca="false">IF(D41&lt;=0,0,MIN(D41+C42,'Debt Payoff Planner'!$E$8+IF('Debt Payoff Planner'!$G$8=MIN(IF(D41&gt;0,'Debt Payoff Planner'!$G$8,999),IF(G41&gt;0,'Debt Payoff Planner'!$G$9,999),IF(J41&gt;0,'Debt Payoff Planner'!$G$10,999),IF(M41&gt;0,'Debt Payoff Planner'!$G$11,999),IF(P41&gt;0,'Debt Payoff Planner'!$G$12,999)),R42,0)))</f>
        <v>0</v>
      </c>
      <c r="C42" s="66" t="n">
        <f aca="false">IF(D41&lt;=0,0,ROUND(D41*'Debt Payoff Planner'!$F$8,2))</f>
        <v>0</v>
      </c>
      <c r="D42" s="65" t="n">
        <f aca="false">MAX(D41+C42-B42,0)</f>
        <v>0</v>
      </c>
      <c r="E42" s="65" t="n">
        <f aca="false">IF(G41&lt;=0,0,MIN(G41+F42,'Debt Payoff Planner'!$E$9+IF('Debt Payoff Planner'!$G$9=MIN(IF(D41&gt;0,'Debt Payoff Planner'!$G$8,999),IF(G41&gt;0,'Debt Payoff Planner'!$G$9,999),IF(J41&gt;0,'Debt Payoff Planner'!$G$10,999),IF(M41&gt;0,'Debt Payoff Planner'!$G$11,999),IF(P41&gt;0,'Debt Payoff Planner'!$G$12,999)),R42,0)))</f>
        <v>0</v>
      </c>
      <c r="F42" s="66" t="n">
        <f aca="false">IF(G41&lt;=0,0,ROUND(G41*'Debt Payoff Planner'!$F$9,2))</f>
        <v>0</v>
      </c>
      <c r="G42" s="65" t="n">
        <f aca="false">MAX(G41+F42-E42,0)</f>
        <v>0</v>
      </c>
      <c r="H42" s="65" t="n">
        <f aca="false">IF(J41&lt;=0,0,MIN(J41+I42,'Debt Payoff Planner'!$E$10+IF('Debt Payoff Planner'!$G$10=MIN(IF(D41&gt;0,'Debt Payoff Planner'!$G$8,999),IF(G41&gt;0,'Debt Payoff Planner'!$G$9,999),IF(J41&gt;0,'Debt Payoff Planner'!$G$10,999),IF(M41&gt;0,'Debt Payoff Planner'!$G$11,999),IF(P41&gt;0,'Debt Payoff Planner'!$G$12,999)),R42,0)))</f>
        <v>1025</v>
      </c>
      <c r="I42" s="66" t="n">
        <f aca="false">IF(J41&lt;=0,0,ROUND(J41*'Debt Payoff Planner'!$F$10,2))</f>
        <v>31.63</v>
      </c>
      <c r="J42" s="65" t="n">
        <f aca="false">MAX(J41+I42-H42,0)</f>
        <v>5551.34999999999</v>
      </c>
      <c r="K42" s="65" t="n">
        <f aca="false">IF(M41&lt;=0,0,MIN(M41+L42,'Debt Payoff Planner'!$E$11+IF('Debt Payoff Planner'!$G$11=MIN(IF(D41&gt;0,'Debt Payoff Planner'!$G$8,999),IF(G41&gt;0,'Debt Payoff Planner'!$G$9,999),IF(J41&gt;0,'Debt Payoff Planner'!$G$10,999),IF(M41&gt;0,'Debt Payoff Planner'!$G$11,999),IF(P41&gt;0,'Debt Payoff Planner'!$G$12,999)),R42,0)))</f>
        <v>0</v>
      </c>
      <c r="L42" s="66" t="n">
        <f aca="false">IF(M41&lt;=0,0,ROUND(M41*'Debt Payoff Planner'!$F$11,2))</f>
        <v>0</v>
      </c>
      <c r="M42" s="65" t="n">
        <f aca="false">MAX(M41+L42-K42,0)</f>
        <v>0</v>
      </c>
      <c r="N42" s="65" t="n">
        <f aca="false">IF(P41&lt;=0,0,MIN(P41+O42,'Debt Payoff Planner'!$E$12+IF('Debt Payoff Planner'!$G$12=MIN(IF(D41&gt;0,'Debt Payoff Planner'!$G$8,999),IF(G41&gt;0,'Debt Payoff Planner'!$G$9,999),IF(J41&gt;0,'Debt Payoff Planner'!$G$10,999),IF(M41&gt;0,'Debt Payoff Planner'!$G$11,999),IF(P41&gt;0,'Debt Payoff Planner'!$G$12,999)),R42,0)))</f>
        <v>0</v>
      </c>
      <c r="O42" s="66" t="n">
        <f aca="false">IF(P41&lt;=0,0,ROUND(P41*'Debt Payoff Planner'!$F$12,2))</f>
        <v>0</v>
      </c>
      <c r="P42" s="65" t="n">
        <f aca="false">MAX(P41+O42-N42,0)</f>
        <v>0</v>
      </c>
      <c r="Q42" s="67" t="n">
        <f aca="false">D42+G42+J42+M42+P42</f>
        <v>5551.34999999999</v>
      </c>
      <c r="R42" s="66" t="n">
        <f aca="false">'Debt Payoff Planner'!$D$5+IF(D41&lt;=0,'Debt Payoff Planner'!$E$8,0)+IF(G41&lt;=0,'Debt Payoff Planner'!$E$9,0)+IF(J41&lt;=0,'Debt Payoff Planner'!$E$10,0)+IF(M41&lt;=0,'Debt Payoff Planner'!$E$11,0)+IF(P41&lt;=0,'Debt Payoff Planner'!$E$12,0)</f>
        <v>815</v>
      </c>
    </row>
    <row r="43" customFormat="false" ht="15" hidden="false" customHeight="false" outlineLevel="0" collapsed="false">
      <c r="A43" s="64" t="n">
        <v>38</v>
      </c>
      <c r="B43" s="65" t="n">
        <f aca="false">IF(D42&lt;=0,0,MIN(D42+C43,'Debt Payoff Planner'!$E$8+IF('Debt Payoff Planner'!$G$8=MIN(IF(D42&gt;0,'Debt Payoff Planner'!$G$8,999),IF(G42&gt;0,'Debt Payoff Planner'!$G$9,999),IF(J42&gt;0,'Debt Payoff Planner'!$G$10,999),IF(M42&gt;0,'Debt Payoff Planner'!$G$11,999),IF(P42&gt;0,'Debt Payoff Planner'!$G$12,999)),R43,0)))</f>
        <v>0</v>
      </c>
      <c r="C43" s="66" t="n">
        <f aca="false">IF(D42&lt;=0,0,ROUND(D42*'Debt Payoff Planner'!$F$8,2))</f>
        <v>0</v>
      </c>
      <c r="D43" s="65" t="n">
        <f aca="false">MAX(D42+C43-B43,0)</f>
        <v>0</v>
      </c>
      <c r="E43" s="65" t="n">
        <f aca="false">IF(G42&lt;=0,0,MIN(G42+F43,'Debt Payoff Planner'!$E$9+IF('Debt Payoff Planner'!$G$9=MIN(IF(D42&gt;0,'Debt Payoff Planner'!$G$8,999),IF(G42&gt;0,'Debt Payoff Planner'!$G$9,999),IF(J42&gt;0,'Debt Payoff Planner'!$G$10,999),IF(M42&gt;0,'Debt Payoff Planner'!$G$11,999),IF(P42&gt;0,'Debt Payoff Planner'!$G$12,999)),R43,0)))</f>
        <v>0</v>
      </c>
      <c r="F43" s="66" t="n">
        <f aca="false">IF(G42&lt;=0,0,ROUND(G42*'Debt Payoff Planner'!$F$9,2))</f>
        <v>0</v>
      </c>
      <c r="G43" s="65" t="n">
        <f aca="false">MAX(G42+F43-E43,0)</f>
        <v>0</v>
      </c>
      <c r="H43" s="65" t="n">
        <f aca="false">IF(J42&lt;=0,0,MIN(J42+I43,'Debt Payoff Planner'!$E$10+IF('Debt Payoff Planner'!$G$10=MIN(IF(D42&gt;0,'Debt Payoff Planner'!$G$8,999),IF(G42&gt;0,'Debt Payoff Planner'!$G$9,999),IF(J42&gt;0,'Debt Payoff Planner'!$G$10,999),IF(M42&gt;0,'Debt Payoff Planner'!$G$11,999),IF(P42&gt;0,'Debt Payoff Planner'!$G$12,999)),R43,0)))</f>
        <v>1025</v>
      </c>
      <c r="I43" s="66" t="n">
        <f aca="false">IF(J42&lt;=0,0,ROUND(J42*'Debt Payoff Planner'!$F$10,2))</f>
        <v>26.83</v>
      </c>
      <c r="J43" s="65" t="n">
        <f aca="false">MAX(J42+I43-H43,0)</f>
        <v>4553.17999999999</v>
      </c>
      <c r="K43" s="65" t="n">
        <f aca="false">IF(M42&lt;=0,0,MIN(M42+L43,'Debt Payoff Planner'!$E$11+IF('Debt Payoff Planner'!$G$11=MIN(IF(D42&gt;0,'Debt Payoff Planner'!$G$8,999),IF(G42&gt;0,'Debt Payoff Planner'!$G$9,999),IF(J42&gt;0,'Debt Payoff Planner'!$G$10,999),IF(M42&gt;0,'Debt Payoff Planner'!$G$11,999),IF(P42&gt;0,'Debt Payoff Planner'!$G$12,999)),R43,0)))</f>
        <v>0</v>
      </c>
      <c r="L43" s="66" t="n">
        <f aca="false">IF(M42&lt;=0,0,ROUND(M42*'Debt Payoff Planner'!$F$11,2))</f>
        <v>0</v>
      </c>
      <c r="M43" s="65" t="n">
        <f aca="false">MAX(M42+L43-K43,0)</f>
        <v>0</v>
      </c>
      <c r="N43" s="65" t="n">
        <f aca="false">IF(P42&lt;=0,0,MIN(P42+O43,'Debt Payoff Planner'!$E$12+IF('Debt Payoff Planner'!$G$12=MIN(IF(D42&gt;0,'Debt Payoff Planner'!$G$8,999),IF(G42&gt;0,'Debt Payoff Planner'!$G$9,999),IF(J42&gt;0,'Debt Payoff Planner'!$G$10,999),IF(M42&gt;0,'Debt Payoff Planner'!$G$11,999),IF(P42&gt;0,'Debt Payoff Planner'!$G$12,999)),R43,0)))</f>
        <v>0</v>
      </c>
      <c r="O43" s="66" t="n">
        <f aca="false">IF(P42&lt;=0,0,ROUND(P42*'Debt Payoff Planner'!$F$12,2))</f>
        <v>0</v>
      </c>
      <c r="P43" s="65" t="n">
        <f aca="false">MAX(P42+O43-N43,0)</f>
        <v>0</v>
      </c>
      <c r="Q43" s="67" t="n">
        <f aca="false">D43+G43+J43+M43+P43</f>
        <v>4553.17999999999</v>
      </c>
      <c r="R43" s="66" t="n">
        <f aca="false">'Debt Payoff Planner'!$D$5+IF(D42&lt;=0,'Debt Payoff Planner'!$E$8,0)+IF(G42&lt;=0,'Debt Payoff Planner'!$E$9,0)+IF(J42&lt;=0,'Debt Payoff Planner'!$E$10,0)+IF(M42&lt;=0,'Debt Payoff Planner'!$E$11,0)+IF(P42&lt;=0,'Debt Payoff Planner'!$E$12,0)</f>
        <v>815</v>
      </c>
    </row>
    <row r="44" customFormat="false" ht="15" hidden="false" customHeight="false" outlineLevel="0" collapsed="false">
      <c r="A44" s="64" t="n">
        <v>39</v>
      </c>
      <c r="B44" s="65" t="n">
        <f aca="false">IF(D43&lt;=0,0,MIN(D43+C44,'Debt Payoff Planner'!$E$8+IF('Debt Payoff Planner'!$G$8=MIN(IF(D43&gt;0,'Debt Payoff Planner'!$G$8,999),IF(G43&gt;0,'Debt Payoff Planner'!$G$9,999),IF(J43&gt;0,'Debt Payoff Planner'!$G$10,999),IF(M43&gt;0,'Debt Payoff Planner'!$G$11,999),IF(P43&gt;0,'Debt Payoff Planner'!$G$12,999)),R44,0)))</f>
        <v>0</v>
      </c>
      <c r="C44" s="66" t="n">
        <f aca="false">IF(D43&lt;=0,0,ROUND(D43*'Debt Payoff Planner'!$F$8,2))</f>
        <v>0</v>
      </c>
      <c r="D44" s="65" t="n">
        <f aca="false">MAX(D43+C44-B44,0)</f>
        <v>0</v>
      </c>
      <c r="E44" s="65" t="n">
        <f aca="false">IF(G43&lt;=0,0,MIN(G43+F44,'Debt Payoff Planner'!$E$9+IF('Debt Payoff Planner'!$G$9=MIN(IF(D43&gt;0,'Debt Payoff Planner'!$G$8,999),IF(G43&gt;0,'Debt Payoff Planner'!$G$9,999),IF(J43&gt;0,'Debt Payoff Planner'!$G$10,999),IF(M43&gt;0,'Debt Payoff Planner'!$G$11,999),IF(P43&gt;0,'Debt Payoff Planner'!$G$12,999)),R44,0)))</f>
        <v>0</v>
      </c>
      <c r="F44" s="66" t="n">
        <f aca="false">IF(G43&lt;=0,0,ROUND(G43*'Debt Payoff Planner'!$F$9,2))</f>
        <v>0</v>
      </c>
      <c r="G44" s="65" t="n">
        <f aca="false">MAX(G43+F44-E44,0)</f>
        <v>0</v>
      </c>
      <c r="H44" s="65" t="n">
        <f aca="false">IF(J43&lt;=0,0,MIN(J43+I44,'Debt Payoff Planner'!$E$10+IF('Debt Payoff Planner'!$G$10=MIN(IF(D43&gt;0,'Debt Payoff Planner'!$G$8,999),IF(G43&gt;0,'Debt Payoff Planner'!$G$9,999),IF(J43&gt;0,'Debt Payoff Planner'!$G$10,999),IF(M43&gt;0,'Debt Payoff Planner'!$G$11,999),IF(P43&gt;0,'Debt Payoff Planner'!$G$12,999)),R44,0)))</f>
        <v>1025</v>
      </c>
      <c r="I44" s="66" t="n">
        <f aca="false">IF(J43&lt;=0,0,ROUND(J43*'Debt Payoff Planner'!$F$10,2))</f>
        <v>22.01</v>
      </c>
      <c r="J44" s="65" t="n">
        <f aca="false">MAX(J43+I44-H44,0)</f>
        <v>3550.18999999999</v>
      </c>
      <c r="K44" s="65" t="n">
        <f aca="false">IF(M43&lt;=0,0,MIN(M43+L44,'Debt Payoff Planner'!$E$11+IF('Debt Payoff Planner'!$G$11=MIN(IF(D43&gt;0,'Debt Payoff Planner'!$G$8,999),IF(G43&gt;0,'Debt Payoff Planner'!$G$9,999),IF(J43&gt;0,'Debt Payoff Planner'!$G$10,999),IF(M43&gt;0,'Debt Payoff Planner'!$G$11,999),IF(P43&gt;0,'Debt Payoff Planner'!$G$12,999)),R44,0)))</f>
        <v>0</v>
      </c>
      <c r="L44" s="66" t="n">
        <f aca="false">IF(M43&lt;=0,0,ROUND(M43*'Debt Payoff Planner'!$F$11,2))</f>
        <v>0</v>
      </c>
      <c r="M44" s="65" t="n">
        <f aca="false">MAX(M43+L44-K44,0)</f>
        <v>0</v>
      </c>
      <c r="N44" s="65" t="n">
        <f aca="false">IF(P43&lt;=0,0,MIN(P43+O44,'Debt Payoff Planner'!$E$12+IF('Debt Payoff Planner'!$G$12=MIN(IF(D43&gt;0,'Debt Payoff Planner'!$G$8,999),IF(G43&gt;0,'Debt Payoff Planner'!$G$9,999),IF(J43&gt;0,'Debt Payoff Planner'!$G$10,999),IF(M43&gt;0,'Debt Payoff Planner'!$G$11,999),IF(P43&gt;0,'Debt Payoff Planner'!$G$12,999)),R44,0)))</f>
        <v>0</v>
      </c>
      <c r="O44" s="66" t="n">
        <f aca="false">IF(P43&lt;=0,0,ROUND(P43*'Debt Payoff Planner'!$F$12,2))</f>
        <v>0</v>
      </c>
      <c r="P44" s="65" t="n">
        <f aca="false">MAX(P43+O44-N44,0)</f>
        <v>0</v>
      </c>
      <c r="Q44" s="67" t="n">
        <f aca="false">D44+G44+J44+M44+P44</f>
        <v>3550.18999999999</v>
      </c>
      <c r="R44" s="66" t="n">
        <f aca="false">'Debt Payoff Planner'!$D$5+IF(D43&lt;=0,'Debt Payoff Planner'!$E$8,0)+IF(G43&lt;=0,'Debt Payoff Planner'!$E$9,0)+IF(J43&lt;=0,'Debt Payoff Planner'!$E$10,0)+IF(M43&lt;=0,'Debt Payoff Planner'!$E$11,0)+IF(P43&lt;=0,'Debt Payoff Planner'!$E$12,0)</f>
        <v>815</v>
      </c>
    </row>
    <row r="45" customFormat="false" ht="15" hidden="false" customHeight="false" outlineLevel="0" collapsed="false">
      <c r="A45" s="64" t="n">
        <v>40</v>
      </c>
      <c r="B45" s="65" t="n">
        <f aca="false">IF(D44&lt;=0,0,MIN(D44+C45,'Debt Payoff Planner'!$E$8+IF('Debt Payoff Planner'!$G$8=MIN(IF(D44&gt;0,'Debt Payoff Planner'!$G$8,999),IF(G44&gt;0,'Debt Payoff Planner'!$G$9,999),IF(J44&gt;0,'Debt Payoff Planner'!$G$10,999),IF(M44&gt;0,'Debt Payoff Planner'!$G$11,999),IF(P44&gt;0,'Debt Payoff Planner'!$G$12,999)),R45,0)))</f>
        <v>0</v>
      </c>
      <c r="C45" s="66" t="n">
        <f aca="false">IF(D44&lt;=0,0,ROUND(D44*'Debt Payoff Planner'!$F$8,2))</f>
        <v>0</v>
      </c>
      <c r="D45" s="65" t="n">
        <f aca="false">MAX(D44+C45-B45,0)</f>
        <v>0</v>
      </c>
      <c r="E45" s="65" t="n">
        <f aca="false">IF(G44&lt;=0,0,MIN(G44+F45,'Debt Payoff Planner'!$E$9+IF('Debt Payoff Planner'!$G$9=MIN(IF(D44&gt;0,'Debt Payoff Planner'!$G$8,999),IF(G44&gt;0,'Debt Payoff Planner'!$G$9,999),IF(J44&gt;0,'Debt Payoff Planner'!$G$10,999),IF(M44&gt;0,'Debt Payoff Planner'!$G$11,999),IF(P44&gt;0,'Debt Payoff Planner'!$G$12,999)),R45,0)))</f>
        <v>0</v>
      </c>
      <c r="F45" s="66" t="n">
        <f aca="false">IF(G44&lt;=0,0,ROUND(G44*'Debt Payoff Planner'!$F$9,2))</f>
        <v>0</v>
      </c>
      <c r="G45" s="65" t="n">
        <f aca="false">MAX(G44+F45-E45,0)</f>
        <v>0</v>
      </c>
      <c r="H45" s="65" t="n">
        <f aca="false">IF(J44&lt;=0,0,MIN(J44+I45,'Debt Payoff Planner'!$E$10+IF('Debt Payoff Planner'!$G$10=MIN(IF(D44&gt;0,'Debt Payoff Planner'!$G$8,999),IF(G44&gt;0,'Debt Payoff Planner'!$G$9,999),IF(J44&gt;0,'Debt Payoff Planner'!$G$10,999),IF(M44&gt;0,'Debt Payoff Planner'!$G$11,999),IF(P44&gt;0,'Debt Payoff Planner'!$G$12,999)),R45,0)))</f>
        <v>1025</v>
      </c>
      <c r="I45" s="66" t="n">
        <f aca="false">IF(J44&lt;=0,0,ROUND(J44*'Debt Payoff Planner'!$F$10,2))</f>
        <v>17.16</v>
      </c>
      <c r="J45" s="65" t="n">
        <f aca="false">MAX(J44+I45-H45,0)</f>
        <v>2542.34999999999</v>
      </c>
      <c r="K45" s="65" t="n">
        <f aca="false">IF(M44&lt;=0,0,MIN(M44+L45,'Debt Payoff Planner'!$E$11+IF('Debt Payoff Planner'!$G$11=MIN(IF(D44&gt;0,'Debt Payoff Planner'!$G$8,999),IF(G44&gt;0,'Debt Payoff Planner'!$G$9,999),IF(J44&gt;0,'Debt Payoff Planner'!$G$10,999),IF(M44&gt;0,'Debt Payoff Planner'!$G$11,999),IF(P44&gt;0,'Debt Payoff Planner'!$G$12,999)),R45,0)))</f>
        <v>0</v>
      </c>
      <c r="L45" s="66" t="n">
        <f aca="false">IF(M44&lt;=0,0,ROUND(M44*'Debt Payoff Planner'!$F$11,2))</f>
        <v>0</v>
      </c>
      <c r="M45" s="65" t="n">
        <f aca="false">MAX(M44+L45-K45,0)</f>
        <v>0</v>
      </c>
      <c r="N45" s="65" t="n">
        <f aca="false">IF(P44&lt;=0,0,MIN(P44+O45,'Debt Payoff Planner'!$E$12+IF('Debt Payoff Planner'!$G$12=MIN(IF(D44&gt;0,'Debt Payoff Planner'!$G$8,999),IF(G44&gt;0,'Debt Payoff Planner'!$G$9,999),IF(J44&gt;0,'Debt Payoff Planner'!$G$10,999),IF(M44&gt;0,'Debt Payoff Planner'!$G$11,999),IF(P44&gt;0,'Debt Payoff Planner'!$G$12,999)),R45,0)))</f>
        <v>0</v>
      </c>
      <c r="O45" s="66" t="n">
        <f aca="false">IF(P44&lt;=0,0,ROUND(P44*'Debt Payoff Planner'!$F$12,2))</f>
        <v>0</v>
      </c>
      <c r="P45" s="65" t="n">
        <f aca="false">MAX(P44+O45-N45,0)</f>
        <v>0</v>
      </c>
      <c r="Q45" s="67" t="n">
        <f aca="false">D45+G45+J45+M45+P45</f>
        <v>2542.34999999999</v>
      </c>
      <c r="R45" s="66" t="n">
        <f aca="false">'Debt Payoff Planner'!$D$5+IF(D44&lt;=0,'Debt Payoff Planner'!$E$8,0)+IF(G44&lt;=0,'Debt Payoff Planner'!$E$9,0)+IF(J44&lt;=0,'Debt Payoff Planner'!$E$10,0)+IF(M44&lt;=0,'Debt Payoff Planner'!$E$11,0)+IF(P44&lt;=0,'Debt Payoff Planner'!$E$12,0)</f>
        <v>815</v>
      </c>
    </row>
    <row r="46" customFormat="false" ht="15" hidden="false" customHeight="false" outlineLevel="0" collapsed="false">
      <c r="A46" s="64" t="n">
        <v>41</v>
      </c>
      <c r="B46" s="65" t="n">
        <f aca="false">IF(D45&lt;=0,0,MIN(D45+C46,'Debt Payoff Planner'!$E$8+IF('Debt Payoff Planner'!$G$8=MIN(IF(D45&gt;0,'Debt Payoff Planner'!$G$8,999),IF(G45&gt;0,'Debt Payoff Planner'!$G$9,999),IF(J45&gt;0,'Debt Payoff Planner'!$G$10,999),IF(M45&gt;0,'Debt Payoff Planner'!$G$11,999),IF(P45&gt;0,'Debt Payoff Planner'!$G$12,999)),R46,0)))</f>
        <v>0</v>
      </c>
      <c r="C46" s="66" t="n">
        <f aca="false">IF(D45&lt;=0,0,ROUND(D45*'Debt Payoff Planner'!$F$8,2))</f>
        <v>0</v>
      </c>
      <c r="D46" s="65" t="n">
        <f aca="false">MAX(D45+C46-B46,0)</f>
        <v>0</v>
      </c>
      <c r="E46" s="65" t="n">
        <f aca="false">IF(G45&lt;=0,0,MIN(G45+F46,'Debt Payoff Planner'!$E$9+IF('Debt Payoff Planner'!$G$9=MIN(IF(D45&gt;0,'Debt Payoff Planner'!$G$8,999),IF(G45&gt;0,'Debt Payoff Planner'!$G$9,999),IF(J45&gt;0,'Debt Payoff Planner'!$G$10,999),IF(M45&gt;0,'Debt Payoff Planner'!$G$11,999),IF(P45&gt;0,'Debt Payoff Planner'!$G$12,999)),R46,0)))</f>
        <v>0</v>
      </c>
      <c r="F46" s="66" t="n">
        <f aca="false">IF(G45&lt;=0,0,ROUND(G45*'Debt Payoff Planner'!$F$9,2))</f>
        <v>0</v>
      </c>
      <c r="G46" s="65" t="n">
        <f aca="false">MAX(G45+F46-E46,0)</f>
        <v>0</v>
      </c>
      <c r="H46" s="65" t="n">
        <f aca="false">IF(J45&lt;=0,0,MIN(J45+I46,'Debt Payoff Planner'!$E$10+IF('Debt Payoff Planner'!$G$10=MIN(IF(D45&gt;0,'Debt Payoff Planner'!$G$8,999),IF(G45&gt;0,'Debt Payoff Planner'!$G$9,999),IF(J45&gt;0,'Debt Payoff Planner'!$G$10,999),IF(M45&gt;0,'Debt Payoff Planner'!$G$11,999),IF(P45&gt;0,'Debt Payoff Planner'!$G$12,999)),R46,0)))</f>
        <v>1025</v>
      </c>
      <c r="I46" s="66" t="n">
        <f aca="false">IF(J45&lt;=0,0,ROUND(J45*'Debt Payoff Planner'!$F$10,2))</f>
        <v>12.29</v>
      </c>
      <c r="J46" s="65" t="n">
        <f aca="false">MAX(J45+I46-H46,0)</f>
        <v>1529.63999999999</v>
      </c>
      <c r="K46" s="65" t="n">
        <f aca="false">IF(M45&lt;=0,0,MIN(M45+L46,'Debt Payoff Planner'!$E$11+IF('Debt Payoff Planner'!$G$11=MIN(IF(D45&gt;0,'Debt Payoff Planner'!$G$8,999),IF(G45&gt;0,'Debt Payoff Planner'!$G$9,999),IF(J45&gt;0,'Debt Payoff Planner'!$G$10,999),IF(M45&gt;0,'Debt Payoff Planner'!$G$11,999),IF(P45&gt;0,'Debt Payoff Planner'!$G$12,999)),R46,0)))</f>
        <v>0</v>
      </c>
      <c r="L46" s="66" t="n">
        <f aca="false">IF(M45&lt;=0,0,ROUND(M45*'Debt Payoff Planner'!$F$11,2))</f>
        <v>0</v>
      </c>
      <c r="M46" s="65" t="n">
        <f aca="false">MAX(M45+L46-K46,0)</f>
        <v>0</v>
      </c>
      <c r="N46" s="65" t="n">
        <f aca="false">IF(P45&lt;=0,0,MIN(P45+O46,'Debt Payoff Planner'!$E$12+IF('Debt Payoff Planner'!$G$12=MIN(IF(D45&gt;0,'Debt Payoff Planner'!$G$8,999),IF(G45&gt;0,'Debt Payoff Planner'!$G$9,999),IF(J45&gt;0,'Debt Payoff Planner'!$G$10,999),IF(M45&gt;0,'Debt Payoff Planner'!$G$11,999),IF(P45&gt;0,'Debt Payoff Planner'!$G$12,999)),R46,0)))</f>
        <v>0</v>
      </c>
      <c r="O46" s="66" t="n">
        <f aca="false">IF(P45&lt;=0,0,ROUND(P45*'Debt Payoff Planner'!$F$12,2))</f>
        <v>0</v>
      </c>
      <c r="P46" s="65" t="n">
        <f aca="false">MAX(P45+O46-N46,0)</f>
        <v>0</v>
      </c>
      <c r="Q46" s="67" t="n">
        <f aca="false">D46+G46+J46+M46+P46</f>
        <v>1529.63999999999</v>
      </c>
      <c r="R46" s="66" t="n">
        <f aca="false">'Debt Payoff Planner'!$D$5+IF(D45&lt;=0,'Debt Payoff Planner'!$E$8,0)+IF(G45&lt;=0,'Debt Payoff Planner'!$E$9,0)+IF(J45&lt;=0,'Debt Payoff Planner'!$E$10,0)+IF(M45&lt;=0,'Debt Payoff Planner'!$E$11,0)+IF(P45&lt;=0,'Debt Payoff Planner'!$E$12,0)</f>
        <v>815</v>
      </c>
    </row>
    <row r="47" customFormat="false" ht="15" hidden="false" customHeight="false" outlineLevel="0" collapsed="false">
      <c r="A47" s="64" t="n">
        <v>42</v>
      </c>
      <c r="B47" s="65" t="n">
        <f aca="false">IF(D46&lt;=0,0,MIN(D46+C47,'Debt Payoff Planner'!$E$8+IF('Debt Payoff Planner'!$G$8=MIN(IF(D46&gt;0,'Debt Payoff Planner'!$G$8,999),IF(G46&gt;0,'Debt Payoff Planner'!$G$9,999),IF(J46&gt;0,'Debt Payoff Planner'!$G$10,999),IF(M46&gt;0,'Debt Payoff Planner'!$G$11,999),IF(P46&gt;0,'Debt Payoff Planner'!$G$12,999)),R47,0)))</f>
        <v>0</v>
      </c>
      <c r="C47" s="66" t="n">
        <f aca="false">IF(D46&lt;=0,0,ROUND(D46*'Debt Payoff Planner'!$F$8,2))</f>
        <v>0</v>
      </c>
      <c r="D47" s="65" t="n">
        <f aca="false">MAX(D46+C47-B47,0)</f>
        <v>0</v>
      </c>
      <c r="E47" s="65" t="n">
        <f aca="false">IF(G46&lt;=0,0,MIN(G46+F47,'Debt Payoff Planner'!$E$9+IF('Debt Payoff Planner'!$G$9=MIN(IF(D46&gt;0,'Debt Payoff Planner'!$G$8,999),IF(G46&gt;0,'Debt Payoff Planner'!$G$9,999),IF(J46&gt;0,'Debt Payoff Planner'!$G$10,999),IF(M46&gt;0,'Debt Payoff Planner'!$G$11,999),IF(P46&gt;0,'Debt Payoff Planner'!$G$12,999)),R47,0)))</f>
        <v>0</v>
      </c>
      <c r="F47" s="66" t="n">
        <f aca="false">IF(G46&lt;=0,0,ROUND(G46*'Debt Payoff Planner'!$F$9,2))</f>
        <v>0</v>
      </c>
      <c r="G47" s="65" t="n">
        <f aca="false">MAX(G46+F47-E47,0)</f>
        <v>0</v>
      </c>
      <c r="H47" s="65" t="n">
        <f aca="false">IF(J46&lt;=0,0,MIN(J46+I47,'Debt Payoff Planner'!$E$10+IF('Debt Payoff Planner'!$G$10=MIN(IF(D46&gt;0,'Debt Payoff Planner'!$G$8,999),IF(G46&gt;0,'Debt Payoff Planner'!$G$9,999),IF(J46&gt;0,'Debt Payoff Planner'!$G$10,999),IF(M46&gt;0,'Debt Payoff Planner'!$G$11,999),IF(P46&gt;0,'Debt Payoff Planner'!$G$12,999)),R47,0)))</f>
        <v>1025</v>
      </c>
      <c r="I47" s="66" t="n">
        <f aca="false">IF(J46&lt;=0,0,ROUND(J46*'Debt Payoff Planner'!$F$10,2))</f>
        <v>7.39</v>
      </c>
      <c r="J47" s="65" t="n">
        <f aca="false">MAX(J46+I47-H47,0)</f>
        <v>512.029999999992</v>
      </c>
      <c r="K47" s="65" t="n">
        <f aca="false">IF(M46&lt;=0,0,MIN(M46+L47,'Debt Payoff Planner'!$E$11+IF('Debt Payoff Planner'!$G$11=MIN(IF(D46&gt;0,'Debt Payoff Planner'!$G$8,999),IF(G46&gt;0,'Debt Payoff Planner'!$G$9,999),IF(J46&gt;0,'Debt Payoff Planner'!$G$10,999),IF(M46&gt;0,'Debt Payoff Planner'!$G$11,999),IF(P46&gt;0,'Debt Payoff Planner'!$G$12,999)),R47,0)))</f>
        <v>0</v>
      </c>
      <c r="L47" s="66" t="n">
        <f aca="false">IF(M46&lt;=0,0,ROUND(M46*'Debt Payoff Planner'!$F$11,2))</f>
        <v>0</v>
      </c>
      <c r="M47" s="65" t="n">
        <f aca="false">MAX(M46+L47-K47,0)</f>
        <v>0</v>
      </c>
      <c r="N47" s="65" t="n">
        <f aca="false">IF(P46&lt;=0,0,MIN(P46+O47,'Debt Payoff Planner'!$E$12+IF('Debt Payoff Planner'!$G$12=MIN(IF(D46&gt;0,'Debt Payoff Planner'!$G$8,999),IF(G46&gt;0,'Debt Payoff Planner'!$G$9,999),IF(J46&gt;0,'Debt Payoff Planner'!$G$10,999),IF(M46&gt;0,'Debt Payoff Planner'!$G$11,999),IF(P46&gt;0,'Debt Payoff Planner'!$G$12,999)),R47,0)))</f>
        <v>0</v>
      </c>
      <c r="O47" s="66" t="n">
        <f aca="false">IF(P46&lt;=0,0,ROUND(P46*'Debt Payoff Planner'!$F$12,2))</f>
        <v>0</v>
      </c>
      <c r="P47" s="65" t="n">
        <f aca="false">MAX(P46+O47-N47,0)</f>
        <v>0</v>
      </c>
      <c r="Q47" s="67" t="n">
        <f aca="false">D47+G47+J47+M47+P47</f>
        <v>512.029999999992</v>
      </c>
      <c r="R47" s="66" t="n">
        <f aca="false">'Debt Payoff Planner'!$D$5+IF(D46&lt;=0,'Debt Payoff Planner'!$E$8,0)+IF(G46&lt;=0,'Debt Payoff Planner'!$E$9,0)+IF(J46&lt;=0,'Debt Payoff Planner'!$E$10,0)+IF(M46&lt;=0,'Debt Payoff Planner'!$E$11,0)+IF(P46&lt;=0,'Debt Payoff Planner'!$E$12,0)</f>
        <v>815</v>
      </c>
    </row>
    <row r="48" customFormat="false" ht="15" hidden="false" customHeight="false" outlineLevel="0" collapsed="false">
      <c r="A48" s="64" t="n">
        <v>43</v>
      </c>
      <c r="B48" s="65" t="n">
        <f aca="false">IF(D47&lt;=0,0,MIN(D47+C48,'Debt Payoff Planner'!$E$8+IF('Debt Payoff Planner'!$G$8=MIN(IF(D47&gt;0,'Debt Payoff Planner'!$G$8,999),IF(G47&gt;0,'Debt Payoff Planner'!$G$9,999),IF(J47&gt;0,'Debt Payoff Planner'!$G$10,999),IF(M47&gt;0,'Debt Payoff Planner'!$G$11,999),IF(P47&gt;0,'Debt Payoff Planner'!$G$12,999)),R48,0)))</f>
        <v>0</v>
      </c>
      <c r="C48" s="66" t="n">
        <f aca="false">IF(D47&lt;=0,0,ROUND(D47*'Debt Payoff Planner'!$F$8,2))</f>
        <v>0</v>
      </c>
      <c r="D48" s="65" t="n">
        <f aca="false">MAX(D47+C48-B48,0)</f>
        <v>0</v>
      </c>
      <c r="E48" s="65" t="n">
        <f aca="false">IF(G47&lt;=0,0,MIN(G47+F48,'Debt Payoff Planner'!$E$9+IF('Debt Payoff Planner'!$G$9=MIN(IF(D47&gt;0,'Debt Payoff Planner'!$G$8,999),IF(G47&gt;0,'Debt Payoff Planner'!$G$9,999),IF(J47&gt;0,'Debt Payoff Planner'!$G$10,999),IF(M47&gt;0,'Debt Payoff Planner'!$G$11,999),IF(P47&gt;0,'Debt Payoff Planner'!$G$12,999)),R48,0)))</f>
        <v>0</v>
      </c>
      <c r="F48" s="66" t="n">
        <f aca="false">IF(G47&lt;=0,0,ROUND(G47*'Debt Payoff Planner'!$F$9,2))</f>
        <v>0</v>
      </c>
      <c r="G48" s="65" t="n">
        <f aca="false">MAX(G47+F48-E48,0)</f>
        <v>0</v>
      </c>
      <c r="H48" s="65" t="n">
        <f aca="false">IF(J47&lt;=0,0,MIN(J47+I48,'Debt Payoff Planner'!$E$10+IF('Debt Payoff Planner'!$G$10=MIN(IF(D47&gt;0,'Debt Payoff Planner'!$G$8,999),IF(G47&gt;0,'Debt Payoff Planner'!$G$9,999),IF(J47&gt;0,'Debt Payoff Planner'!$G$10,999),IF(M47&gt;0,'Debt Payoff Planner'!$G$11,999),IF(P47&gt;0,'Debt Payoff Planner'!$G$12,999)),R48,0)))</f>
        <v>514.499999999992</v>
      </c>
      <c r="I48" s="66" t="n">
        <f aca="false">IF(J47&lt;=0,0,ROUND(J47*'Debt Payoff Planner'!$F$10,2))</f>
        <v>2.47</v>
      </c>
      <c r="J48" s="65" t="n">
        <f aca="false">MAX(J47+I48-H48,0)</f>
        <v>0</v>
      </c>
      <c r="K48" s="65" t="n">
        <f aca="false">IF(M47&lt;=0,0,MIN(M47+L48,'Debt Payoff Planner'!$E$11+IF('Debt Payoff Planner'!$G$11=MIN(IF(D47&gt;0,'Debt Payoff Planner'!$G$8,999),IF(G47&gt;0,'Debt Payoff Planner'!$G$9,999),IF(J47&gt;0,'Debt Payoff Planner'!$G$10,999),IF(M47&gt;0,'Debt Payoff Planner'!$G$11,999),IF(P47&gt;0,'Debt Payoff Planner'!$G$12,999)),R48,0)))</f>
        <v>0</v>
      </c>
      <c r="L48" s="66" t="n">
        <f aca="false">IF(M47&lt;=0,0,ROUND(M47*'Debt Payoff Planner'!$F$11,2))</f>
        <v>0</v>
      </c>
      <c r="M48" s="65" t="n">
        <f aca="false">MAX(M47+L48-K48,0)</f>
        <v>0</v>
      </c>
      <c r="N48" s="65" t="n">
        <f aca="false">IF(P47&lt;=0,0,MIN(P47+O48,'Debt Payoff Planner'!$E$12+IF('Debt Payoff Planner'!$G$12=MIN(IF(D47&gt;0,'Debt Payoff Planner'!$G$8,999),IF(G47&gt;0,'Debt Payoff Planner'!$G$9,999),IF(J47&gt;0,'Debt Payoff Planner'!$G$10,999),IF(M47&gt;0,'Debt Payoff Planner'!$G$11,999),IF(P47&gt;0,'Debt Payoff Planner'!$G$12,999)),R48,0)))</f>
        <v>0</v>
      </c>
      <c r="O48" s="66" t="n">
        <f aca="false">IF(P47&lt;=0,0,ROUND(P47*'Debt Payoff Planner'!$F$12,2))</f>
        <v>0</v>
      </c>
      <c r="P48" s="65" t="n">
        <f aca="false">MAX(P47+O48-N48,0)</f>
        <v>0</v>
      </c>
      <c r="Q48" s="67" t="n">
        <f aca="false">D48+G48+J48+M48+P48</f>
        <v>0</v>
      </c>
      <c r="R48" s="66" t="n">
        <f aca="false">'Debt Payoff Planner'!$D$5+IF(D47&lt;=0,'Debt Payoff Planner'!$E$8,0)+IF(G47&lt;=0,'Debt Payoff Planner'!$E$9,0)+IF(J47&lt;=0,'Debt Payoff Planner'!$E$10,0)+IF(M47&lt;=0,'Debt Payoff Planner'!$E$11,0)+IF(P47&lt;=0,'Debt Payoff Planner'!$E$12,0)</f>
        <v>815</v>
      </c>
    </row>
    <row r="49" customFormat="false" ht="15" hidden="false" customHeight="false" outlineLevel="0" collapsed="false">
      <c r="A49" s="64" t="n">
        <v>44</v>
      </c>
      <c r="B49" s="65" t="n">
        <f aca="false">IF(D48&lt;=0,0,MIN(D48+C49,'Debt Payoff Planner'!$E$8+IF('Debt Payoff Planner'!$G$8=MIN(IF(D48&gt;0,'Debt Payoff Planner'!$G$8,999),IF(G48&gt;0,'Debt Payoff Planner'!$G$9,999),IF(J48&gt;0,'Debt Payoff Planner'!$G$10,999),IF(M48&gt;0,'Debt Payoff Planner'!$G$11,999),IF(P48&gt;0,'Debt Payoff Planner'!$G$12,999)),R49,0)))</f>
        <v>0</v>
      </c>
      <c r="C49" s="66" t="n">
        <f aca="false">IF(D48&lt;=0,0,ROUND(D48*'Debt Payoff Planner'!$F$8,2))</f>
        <v>0</v>
      </c>
      <c r="D49" s="65" t="n">
        <f aca="false">MAX(D48+C49-B49,0)</f>
        <v>0</v>
      </c>
      <c r="E49" s="65" t="n">
        <f aca="false">IF(G48&lt;=0,0,MIN(G48+F49,'Debt Payoff Planner'!$E$9+IF('Debt Payoff Planner'!$G$9=MIN(IF(D48&gt;0,'Debt Payoff Planner'!$G$8,999),IF(G48&gt;0,'Debt Payoff Planner'!$G$9,999),IF(J48&gt;0,'Debt Payoff Planner'!$G$10,999),IF(M48&gt;0,'Debt Payoff Planner'!$G$11,999),IF(P48&gt;0,'Debt Payoff Planner'!$G$12,999)),R49,0)))</f>
        <v>0</v>
      </c>
      <c r="F49" s="66" t="n">
        <f aca="false">IF(G48&lt;=0,0,ROUND(G48*'Debt Payoff Planner'!$F$9,2))</f>
        <v>0</v>
      </c>
      <c r="G49" s="65" t="n">
        <f aca="false">MAX(G48+F49-E49,0)</f>
        <v>0</v>
      </c>
      <c r="H49" s="65" t="n">
        <f aca="false">IF(J48&lt;=0,0,MIN(J48+I49,'Debt Payoff Planner'!$E$10+IF('Debt Payoff Planner'!$G$10=MIN(IF(D48&gt;0,'Debt Payoff Planner'!$G$8,999),IF(G48&gt;0,'Debt Payoff Planner'!$G$9,999),IF(J48&gt;0,'Debt Payoff Planner'!$G$10,999),IF(M48&gt;0,'Debt Payoff Planner'!$G$11,999),IF(P48&gt;0,'Debt Payoff Planner'!$G$12,999)),R49,0)))</f>
        <v>0</v>
      </c>
      <c r="I49" s="66" t="n">
        <f aca="false">IF(J48&lt;=0,0,ROUND(J48*'Debt Payoff Planner'!$F$10,2))</f>
        <v>0</v>
      </c>
      <c r="J49" s="65" t="n">
        <f aca="false">MAX(J48+I49-H49,0)</f>
        <v>0</v>
      </c>
      <c r="K49" s="65" t="n">
        <f aca="false">IF(M48&lt;=0,0,MIN(M48+L49,'Debt Payoff Planner'!$E$11+IF('Debt Payoff Planner'!$G$11=MIN(IF(D48&gt;0,'Debt Payoff Planner'!$G$8,999),IF(G48&gt;0,'Debt Payoff Planner'!$G$9,999),IF(J48&gt;0,'Debt Payoff Planner'!$G$10,999),IF(M48&gt;0,'Debt Payoff Planner'!$G$11,999),IF(P48&gt;0,'Debt Payoff Planner'!$G$12,999)),R49,0)))</f>
        <v>0</v>
      </c>
      <c r="L49" s="66" t="n">
        <f aca="false">IF(M48&lt;=0,0,ROUND(M48*'Debt Payoff Planner'!$F$11,2))</f>
        <v>0</v>
      </c>
      <c r="M49" s="65" t="n">
        <f aca="false">MAX(M48+L49-K49,0)</f>
        <v>0</v>
      </c>
      <c r="N49" s="65" t="n">
        <f aca="false">IF(P48&lt;=0,0,MIN(P48+O49,'Debt Payoff Planner'!$E$12+IF('Debt Payoff Planner'!$G$12=MIN(IF(D48&gt;0,'Debt Payoff Planner'!$G$8,999),IF(G48&gt;0,'Debt Payoff Planner'!$G$9,999),IF(J48&gt;0,'Debt Payoff Planner'!$G$10,999),IF(M48&gt;0,'Debt Payoff Planner'!$G$11,999),IF(P48&gt;0,'Debt Payoff Planner'!$G$12,999)),R49,0)))</f>
        <v>0</v>
      </c>
      <c r="O49" s="66" t="n">
        <f aca="false">IF(P48&lt;=0,0,ROUND(P48*'Debt Payoff Planner'!$F$12,2))</f>
        <v>0</v>
      </c>
      <c r="P49" s="65" t="n">
        <f aca="false">MAX(P48+O49-N49,0)</f>
        <v>0</v>
      </c>
      <c r="Q49" s="67" t="n">
        <f aca="false">D49+G49+J49+M49+P49</f>
        <v>0</v>
      </c>
      <c r="R49" s="66" t="n">
        <f aca="false">'Debt Payoff Planner'!$D$5+IF(D48&lt;=0,'Debt Payoff Planner'!$E$8,0)+IF(G48&lt;=0,'Debt Payoff Planner'!$E$9,0)+IF(J48&lt;=0,'Debt Payoff Planner'!$E$10,0)+IF(M48&lt;=0,'Debt Payoff Planner'!$E$11,0)+IF(P48&lt;=0,'Debt Payoff Planner'!$E$12,0)</f>
        <v>1025</v>
      </c>
    </row>
    <row r="50" customFormat="false" ht="15" hidden="false" customHeight="false" outlineLevel="0" collapsed="false">
      <c r="A50" s="64" t="n">
        <v>45</v>
      </c>
      <c r="B50" s="65" t="n">
        <f aca="false">IF(D49&lt;=0,0,MIN(D49+C50,'Debt Payoff Planner'!$E$8+IF('Debt Payoff Planner'!$G$8=MIN(IF(D49&gt;0,'Debt Payoff Planner'!$G$8,999),IF(G49&gt;0,'Debt Payoff Planner'!$G$9,999),IF(J49&gt;0,'Debt Payoff Planner'!$G$10,999),IF(M49&gt;0,'Debt Payoff Planner'!$G$11,999),IF(P49&gt;0,'Debt Payoff Planner'!$G$12,999)),R50,0)))</f>
        <v>0</v>
      </c>
      <c r="C50" s="66" t="n">
        <f aca="false">IF(D49&lt;=0,0,ROUND(D49*'Debt Payoff Planner'!$F$8,2))</f>
        <v>0</v>
      </c>
      <c r="D50" s="65" t="n">
        <f aca="false">MAX(D49+C50-B50,0)</f>
        <v>0</v>
      </c>
      <c r="E50" s="65" t="n">
        <f aca="false">IF(G49&lt;=0,0,MIN(G49+F50,'Debt Payoff Planner'!$E$9+IF('Debt Payoff Planner'!$G$9=MIN(IF(D49&gt;0,'Debt Payoff Planner'!$G$8,999),IF(G49&gt;0,'Debt Payoff Planner'!$G$9,999),IF(J49&gt;0,'Debt Payoff Planner'!$G$10,999),IF(M49&gt;0,'Debt Payoff Planner'!$G$11,999),IF(P49&gt;0,'Debt Payoff Planner'!$G$12,999)),R50,0)))</f>
        <v>0</v>
      </c>
      <c r="F50" s="66" t="n">
        <f aca="false">IF(G49&lt;=0,0,ROUND(G49*'Debt Payoff Planner'!$F$9,2))</f>
        <v>0</v>
      </c>
      <c r="G50" s="65" t="n">
        <f aca="false">MAX(G49+F50-E50,0)</f>
        <v>0</v>
      </c>
      <c r="H50" s="65" t="n">
        <f aca="false">IF(J49&lt;=0,0,MIN(J49+I50,'Debt Payoff Planner'!$E$10+IF('Debt Payoff Planner'!$G$10=MIN(IF(D49&gt;0,'Debt Payoff Planner'!$G$8,999),IF(G49&gt;0,'Debt Payoff Planner'!$G$9,999),IF(J49&gt;0,'Debt Payoff Planner'!$G$10,999),IF(M49&gt;0,'Debt Payoff Planner'!$G$11,999),IF(P49&gt;0,'Debt Payoff Planner'!$G$12,999)),R50,0)))</f>
        <v>0</v>
      </c>
      <c r="I50" s="66" t="n">
        <f aca="false">IF(J49&lt;=0,0,ROUND(J49*'Debt Payoff Planner'!$F$10,2))</f>
        <v>0</v>
      </c>
      <c r="J50" s="65" t="n">
        <f aca="false">MAX(J49+I50-H50,0)</f>
        <v>0</v>
      </c>
      <c r="K50" s="65" t="n">
        <f aca="false">IF(M49&lt;=0,0,MIN(M49+L50,'Debt Payoff Planner'!$E$11+IF('Debt Payoff Planner'!$G$11=MIN(IF(D49&gt;0,'Debt Payoff Planner'!$G$8,999),IF(G49&gt;0,'Debt Payoff Planner'!$G$9,999),IF(J49&gt;0,'Debt Payoff Planner'!$G$10,999),IF(M49&gt;0,'Debt Payoff Planner'!$G$11,999),IF(P49&gt;0,'Debt Payoff Planner'!$G$12,999)),R50,0)))</f>
        <v>0</v>
      </c>
      <c r="L50" s="66" t="n">
        <f aca="false">IF(M49&lt;=0,0,ROUND(M49*'Debt Payoff Planner'!$F$11,2))</f>
        <v>0</v>
      </c>
      <c r="M50" s="65" t="n">
        <f aca="false">MAX(M49+L50-K50,0)</f>
        <v>0</v>
      </c>
      <c r="N50" s="65" t="n">
        <f aca="false">IF(P49&lt;=0,0,MIN(P49+O50,'Debt Payoff Planner'!$E$12+IF('Debt Payoff Planner'!$G$12=MIN(IF(D49&gt;0,'Debt Payoff Planner'!$G$8,999),IF(G49&gt;0,'Debt Payoff Planner'!$G$9,999),IF(J49&gt;0,'Debt Payoff Planner'!$G$10,999),IF(M49&gt;0,'Debt Payoff Planner'!$G$11,999),IF(P49&gt;0,'Debt Payoff Planner'!$G$12,999)),R50,0)))</f>
        <v>0</v>
      </c>
      <c r="O50" s="66" t="n">
        <f aca="false">IF(P49&lt;=0,0,ROUND(P49*'Debt Payoff Planner'!$F$12,2))</f>
        <v>0</v>
      </c>
      <c r="P50" s="65" t="n">
        <f aca="false">MAX(P49+O50-N50,0)</f>
        <v>0</v>
      </c>
      <c r="Q50" s="67" t="n">
        <f aca="false">D50+G50+J50+M50+P50</f>
        <v>0</v>
      </c>
      <c r="R50" s="66" t="n">
        <f aca="false">'Debt Payoff Planner'!$D$5+IF(D49&lt;=0,'Debt Payoff Planner'!$E$8,0)+IF(G49&lt;=0,'Debt Payoff Planner'!$E$9,0)+IF(J49&lt;=0,'Debt Payoff Planner'!$E$10,0)+IF(M49&lt;=0,'Debt Payoff Planner'!$E$11,0)+IF(P49&lt;=0,'Debt Payoff Planner'!$E$12,0)</f>
        <v>1025</v>
      </c>
    </row>
    <row r="51" customFormat="false" ht="15" hidden="false" customHeight="false" outlineLevel="0" collapsed="false">
      <c r="A51" s="64" t="n">
        <v>46</v>
      </c>
      <c r="B51" s="65" t="n">
        <f aca="false">IF(D50&lt;=0,0,MIN(D50+C51,'Debt Payoff Planner'!$E$8+IF('Debt Payoff Planner'!$G$8=MIN(IF(D50&gt;0,'Debt Payoff Planner'!$G$8,999),IF(G50&gt;0,'Debt Payoff Planner'!$G$9,999),IF(J50&gt;0,'Debt Payoff Planner'!$G$10,999),IF(M50&gt;0,'Debt Payoff Planner'!$G$11,999),IF(P50&gt;0,'Debt Payoff Planner'!$G$12,999)),R51,0)))</f>
        <v>0</v>
      </c>
      <c r="C51" s="66" t="n">
        <f aca="false">IF(D50&lt;=0,0,ROUND(D50*'Debt Payoff Planner'!$F$8,2))</f>
        <v>0</v>
      </c>
      <c r="D51" s="65" t="n">
        <f aca="false">MAX(D50+C51-B51,0)</f>
        <v>0</v>
      </c>
      <c r="E51" s="65" t="n">
        <f aca="false">IF(G50&lt;=0,0,MIN(G50+F51,'Debt Payoff Planner'!$E$9+IF('Debt Payoff Planner'!$G$9=MIN(IF(D50&gt;0,'Debt Payoff Planner'!$G$8,999),IF(G50&gt;0,'Debt Payoff Planner'!$G$9,999),IF(J50&gt;0,'Debt Payoff Planner'!$G$10,999),IF(M50&gt;0,'Debt Payoff Planner'!$G$11,999),IF(P50&gt;0,'Debt Payoff Planner'!$G$12,999)),R51,0)))</f>
        <v>0</v>
      </c>
      <c r="F51" s="66" t="n">
        <f aca="false">IF(G50&lt;=0,0,ROUND(G50*'Debt Payoff Planner'!$F$9,2))</f>
        <v>0</v>
      </c>
      <c r="G51" s="65" t="n">
        <f aca="false">MAX(G50+F51-E51,0)</f>
        <v>0</v>
      </c>
      <c r="H51" s="65" t="n">
        <f aca="false">IF(J50&lt;=0,0,MIN(J50+I51,'Debt Payoff Planner'!$E$10+IF('Debt Payoff Planner'!$G$10=MIN(IF(D50&gt;0,'Debt Payoff Planner'!$G$8,999),IF(G50&gt;0,'Debt Payoff Planner'!$G$9,999),IF(J50&gt;0,'Debt Payoff Planner'!$G$10,999),IF(M50&gt;0,'Debt Payoff Planner'!$G$11,999),IF(P50&gt;0,'Debt Payoff Planner'!$G$12,999)),R51,0)))</f>
        <v>0</v>
      </c>
      <c r="I51" s="66" t="n">
        <f aca="false">IF(J50&lt;=0,0,ROUND(J50*'Debt Payoff Planner'!$F$10,2))</f>
        <v>0</v>
      </c>
      <c r="J51" s="65" t="n">
        <f aca="false">MAX(J50+I51-H51,0)</f>
        <v>0</v>
      </c>
      <c r="K51" s="65" t="n">
        <f aca="false">IF(M50&lt;=0,0,MIN(M50+L51,'Debt Payoff Planner'!$E$11+IF('Debt Payoff Planner'!$G$11=MIN(IF(D50&gt;0,'Debt Payoff Planner'!$G$8,999),IF(G50&gt;0,'Debt Payoff Planner'!$G$9,999),IF(J50&gt;0,'Debt Payoff Planner'!$G$10,999),IF(M50&gt;0,'Debt Payoff Planner'!$G$11,999),IF(P50&gt;0,'Debt Payoff Planner'!$G$12,999)),R51,0)))</f>
        <v>0</v>
      </c>
      <c r="L51" s="66" t="n">
        <f aca="false">IF(M50&lt;=0,0,ROUND(M50*'Debt Payoff Planner'!$F$11,2))</f>
        <v>0</v>
      </c>
      <c r="M51" s="65" t="n">
        <f aca="false">MAX(M50+L51-K51,0)</f>
        <v>0</v>
      </c>
      <c r="N51" s="65" t="n">
        <f aca="false">IF(P50&lt;=0,0,MIN(P50+O51,'Debt Payoff Planner'!$E$12+IF('Debt Payoff Planner'!$G$12=MIN(IF(D50&gt;0,'Debt Payoff Planner'!$G$8,999),IF(G50&gt;0,'Debt Payoff Planner'!$G$9,999),IF(J50&gt;0,'Debt Payoff Planner'!$G$10,999),IF(M50&gt;0,'Debt Payoff Planner'!$G$11,999),IF(P50&gt;0,'Debt Payoff Planner'!$G$12,999)),R51,0)))</f>
        <v>0</v>
      </c>
      <c r="O51" s="66" t="n">
        <f aca="false">IF(P50&lt;=0,0,ROUND(P50*'Debt Payoff Planner'!$F$12,2))</f>
        <v>0</v>
      </c>
      <c r="P51" s="65" t="n">
        <f aca="false">MAX(P50+O51-N51,0)</f>
        <v>0</v>
      </c>
      <c r="Q51" s="67" t="n">
        <f aca="false">D51+G51+J51+M51+P51</f>
        <v>0</v>
      </c>
      <c r="R51" s="66" t="n">
        <f aca="false">'Debt Payoff Planner'!$D$5+IF(D50&lt;=0,'Debt Payoff Planner'!$E$8,0)+IF(G50&lt;=0,'Debt Payoff Planner'!$E$9,0)+IF(J50&lt;=0,'Debt Payoff Planner'!$E$10,0)+IF(M50&lt;=0,'Debt Payoff Planner'!$E$11,0)+IF(P50&lt;=0,'Debt Payoff Planner'!$E$12,0)</f>
        <v>1025</v>
      </c>
    </row>
    <row r="52" customFormat="false" ht="15" hidden="false" customHeight="false" outlineLevel="0" collapsed="false">
      <c r="A52" s="64" t="n">
        <v>47</v>
      </c>
      <c r="B52" s="65" t="n">
        <f aca="false">IF(D51&lt;=0,0,MIN(D51+C52,'Debt Payoff Planner'!$E$8+IF('Debt Payoff Planner'!$G$8=MIN(IF(D51&gt;0,'Debt Payoff Planner'!$G$8,999),IF(G51&gt;0,'Debt Payoff Planner'!$G$9,999),IF(J51&gt;0,'Debt Payoff Planner'!$G$10,999),IF(M51&gt;0,'Debt Payoff Planner'!$G$11,999),IF(P51&gt;0,'Debt Payoff Planner'!$G$12,999)),R52,0)))</f>
        <v>0</v>
      </c>
      <c r="C52" s="66" t="n">
        <f aca="false">IF(D51&lt;=0,0,ROUND(D51*'Debt Payoff Planner'!$F$8,2))</f>
        <v>0</v>
      </c>
      <c r="D52" s="65" t="n">
        <f aca="false">MAX(D51+C52-B52,0)</f>
        <v>0</v>
      </c>
      <c r="E52" s="65" t="n">
        <f aca="false">IF(G51&lt;=0,0,MIN(G51+F52,'Debt Payoff Planner'!$E$9+IF('Debt Payoff Planner'!$G$9=MIN(IF(D51&gt;0,'Debt Payoff Planner'!$G$8,999),IF(G51&gt;0,'Debt Payoff Planner'!$G$9,999),IF(J51&gt;0,'Debt Payoff Planner'!$G$10,999),IF(M51&gt;0,'Debt Payoff Planner'!$G$11,999),IF(P51&gt;0,'Debt Payoff Planner'!$G$12,999)),R52,0)))</f>
        <v>0</v>
      </c>
      <c r="F52" s="66" t="n">
        <f aca="false">IF(G51&lt;=0,0,ROUND(G51*'Debt Payoff Planner'!$F$9,2))</f>
        <v>0</v>
      </c>
      <c r="G52" s="65" t="n">
        <f aca="false">MAX(G51+F52-E52,0)</f>
        <v>0</v>
      </c>
      <c r="H52" s="65" t="n">
        <f aca="false">IF(J51&lt;=0,0,MIN(J51+I52,'Debt Payoff Planner'!$E$10+IF('Debt Payoff Planner'!$G$10=MIN(IF(D51&gt;0,'Debt Payoff Planner'!$G$8,999),IF(G51&gt;0,'Debt Payoff Planner'!$G$9,999),IF(J51&gt;0,'Debt Payoff Planner'!$G$10,999),IF(M51&gt;0,'Debt Payoff Planner'!$G$11,999),IF(P51&gt;0,'Debt Payoff Planner'!$G$12,999)),R52,0)))</f>
        <v>0</v>
      </c>
      <c r="I52" s="66" t="n">
        <f aca="false">IF(J51&lt;=0,0,ROUND(J51*'Debt Payoff Planner'!$F$10,2))</f>
        <v>0</v>
      </c>
      <c r="J52" s="65" t="n">
        <f aca="false">MAX(J51+I52-H52,0)</f>
        <v>0</v>
      </c>
      <c r="K52" s="65" t="n">
        <f aca="false">IF(M51&lt;=0,0,MIN(M51+L52,'Debt Payoff Planner'!$E$11+IF('Debt Payoff Planner'!$G$11=MIN(IF(D51&gt;0,'Debt Payoff Planner'!$G$8,999),IF(G51&gt;0,'Debt Payoff Planner'!$G$9,999),IF(J51&gt;0,'Debt Payoff Planner'!$G$10,999),IF(M51&gt;0,'Debt Payoff Planner'!$G$11,999),IF(P51&gt;0,'Debt Payoff Planner'!$G$12,999)),R52,0)))</f>
        <v>0</v>
      </c>
      <c r="L52" s="66" t="n">
        <f aca="false">IF(M51&lt;=0,0,ROUND(M51*'Debt Payoff Planner'!$F$11,2))</f>
        <v>0</v>
      </c>
      <c r="M52" s="65" t="n">
        <f aca="false">MAX(M51+L52-K52,0)</f>
        <v>0</v>
      </c>
      <c r="N52" s="65" t="n">
        <f aca="false">IF(P51&lt;=0,0,MIN(P51+O52,'Debt Payoff Planner'!$E$12+IF('Debt Payoff Planner'!$G$12=MIN(IF(D51&gt;0,'Debt Payoff Planner'!$G$8,999),IF(G51&gt;0,'Debt Payoff Planner'!$G$9,999),IF(J51&gt;0,'Debt Payoff Planner'!$G$10,999),IF(M51&gt;0,'Debt Payoff Planner'!$G$11,999),IF(P51&gt;0,'Debt Payoff Planner'!$G$12,999)),R52,0)))</f>
        <v>0</v>
      </c>
      <c r="O52" s="66" t="n">
        <f aca="false">IF(P51&lt;=0,0,ROUND(P51*'Debt Payoff Planner'!$F$12,2))</f>
        <v>0</v>
      </c>
      <c r="P52" s="65" t="n">
        <f aca="false">MAX(P51+O52-N52,0)</f>
        <v>0</v>
      </c>
      <c r="Q52" s="67" t="n">
        <f aca="false">D52+G52+J52+M52+P52</f>
        <v>0</v>
      </c>
      <c r="R52" s="66" t="n">
        <f aca="false">'Debt Payoff Planner'!$D$5+IF(D51&lt;=0,'Debt Payoff Planner'!$E$8,0)+IF(G51&lt;=0,'Debt Payoff Planner'!$E$9,0)+IF(J51&lt;=0,'Debt Payoff Planner'!$E$10,0)+IF(M51&lt;=0,'Debt Payoff Planner'!$E$11,0)+IF(P51&lt;=0,'Debt Payoff Planner'!$E$12,0)</f>
        <v>1025</v>
      </c>
    </row>
    <row r="53" customFormat="false" ht="15" hidden="false" customHeight="false" outlineLevel="0" collapsed="false">
      <c r="A53" s="68" t="n">
        <v>48</v>
      </c>
      <c r="B53" s="69" t="n">
        <f aca="false">IF(D52&lt;=0,0,MIN(D52+C53,'Debt Payoff Planner'!$E$8+IF('Debt Payoff Planner'!$G$8=MIN(IF(D52&gt;0,'Debt Payoff Planner'!$G$8,999),IF(G52&gt;0,'Debt Payoff Planner'!$G$9,999),IF(J52&gt;0,'Debt Payoff Planner'!$G$10,999),IF(M52&gt;0,'Debt Payoff Planner'!$G$11,999),IF(P52&gt;0,'Debt Payoff Planner'!$G$12,999)),R53,0)))</f>
        <v>0</v>
      </c>
      <c r="C53" s="70" t="n">
        <f aca="false">IF(D52&lt;=0,0,ROUND(D52*'Debt Payoff Planner'!$F$8,2))</f>
        <v>0</v>
      </c>
      <c r="D53" s="69" t="n">
        <f aca="false">MAX(D52+C53-B53,0)</f>
        <v>0</v>
      </c>
      <c r="E53" s="69" t="n">
        <f aca="false">IF(G52&lt;=0,0,MIN(G52+F53,'Debt Payoff Planner'!$E$9+IF('Debt Payoff Planner'!$G$9=MIN(IF(D52&gt;0,'Debt Payoff Planner'!$G$8,999),IF(G52&gt;0,'Debt Payoff Planner'!$G$9,999),IF(J52&gt;0,'Debt Payoff Planner'!$G$10,999),IF(M52&gt;0,'Debt Payoff Planner'!$G$11,999),IF(P52&gt;0,'Debt Payoff Planner'!$G$12,999)),R53,0)))</f>
        <v>0</v>
      </c>
      <c r="F53" s="70" t="n">
        <f aca="false">IF(G52&lt;=0,0,ROUND(G52*'Debt Payoff Planner'!$F$9,2))</f>
        <v>0</v>
      </c>
      <c r="G53" s="69" t="n">
        <f aca="false">MAX(G52+F53-E53,0)</f>
        <v>0</v>
      </c>
      <c r="H53" s="69" t="n">
        <f aca="false">IF(J52&lt;=0,0,MIN(J52+I53,'Debt Payoff Planner'!$E$10+IF('Debt Payoff Planner'!$G$10=MIN(IF(D52&gt;0,'Debt Payoff Planner'!$G$8,999),IF(G52&gt;0,'Debt Payoff Planner'!$G$9,999),IF(J52&gt;0,'Debt Payoff Planner'!$G$10,999),IF(M52&gt;0,'Debt Payoff Planner'!$G$11,999),IF(P52&gt;0,'Debt Payoff Planner'!$G$12,999)),R53,0)))</f>
        <v>0</v>
      </c>
      <c r="I53" s="70" t="n">
        <f aca="false">IF(J52&lt;=0,0,ROUND(J52*'Debt Payoff Planner'!$F$10,2))</f>
        <v>0</v>
      </c>
      <c r="J53" s="69" t="n">
        <f aca="false">MAX(J52+I53-H53,0)</f>
        <v>0</v>
      </c>
      <c r="K53" s="69" t="n">
        <f aca="false">IF(M52&lt;=0,0,MIN(M52+L53,'Debt Payoff Planner'!$E$11+IF('Debt Payoff Planner'!$G$11=MIN(IF(D52&gt;0,'Debt Payoff Planner'!$G$8,999),IF(G52&gt;0,'Debt Payoff Planner'!$G$9,999),IF(J52&gt;0,'Debt Payoff Planner'!$G$10,999),IF(M52&gt;0,'Debt Payoff Planner'!$G$11,999),IF(P52&gt;0,'Debt Payoff Planner'!$G$12,999)),R53,0)))</f>
        <v>0</v>
      </c>
      <c r="L53" s="70" t="n">
        <f aca="false">IF(M52&lt;=0,0,ROUND(M52*'Debt Payoff Planner'!$F$11,2))</f>
        <v>0</v>
      </c>
      <c r="M53" s="69" t="n">
        <f aca="false">MAX(M52+L53-K53,0)</f>
        <v>0</v>
      </c>
      <c r="N53" s="69" t="n">
        <f aca="false">IF(P52&lt;=0,0,MIN(P52+O53,'Debt Payoff Planner'!$E$12+IF('Debt Payoff Planner'!$G$12=MIN(IF(D52&gt;0,'Debt Payoff Planner'!$G$8,999),IF(G52&gt;0,'Debt Payoff Planner'!$G$9,999),IF(J52&gt;0,'Debt Payoff Planner'!$G$10,999),IF(M52&gt;0,'Debt Payoff Planner'!$G$11,999),IF(P52&gt;0,'Debt Payoff Planner'!$G$12,999)),R53,0)))</f>
        <v>0</v>
      </c>
      <c r="O53" s="70" t="n">
        <f aca="false">IF(P52&lt;=0,0,ROUND(P52*'Debt Payoff Planner'!$F$12,2))</f>
        <v>0</v>
      </c>
      <c r="P53" s="69" t="n">
        <f aca="false">MAX(P52+O53-N53,0)</f>
        <v>0</v>
      </c>
      <c r="Q53" s="71" t="n">
        <f aca="false">D53+G53+J53+M53+P53</f>
        <v>0</v>
      </c>
      <c r="R53" s="70" t="n">
        <f aca="false">'Debt Payoff Planner'!$D$5+IF(D52&lt;=0,'Debt Payoff Planner'!$E$8,0)+IF(G52&lt;=0,'Debt Payoff Planner'!$E$9,0)+IF(J52&lt;=0,'Debt Payoff Planner'!$E$10,0)+IF(M52&lt;=0,'Debt Payoff Planner'!$E$11,0)+IF(P52&lt;=0,'Debt Payoff Planner'!$E$12,0)</f>
        <v>1025</v>
      </c>
    </row>
  </sheetData>
  <mergeCells count="9">
    <mergeCell ref="A1:C1"/>
    <mergeCell ref="A2:F2"/>
    <mergeCell ref="B4:D4"/>
    <mergeCell ref="E4:G4"/>
    <mergeCell ref="H4:J4"/>
    <mergeCell ref="K4:M4"/>
    <mergeCell ref="N4:P4"/>
    <mergeCell ref="Q4:Q5"/>
    <mergeCell ref="R4:R5"/>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2026-07-07T10:12:39Z</dcterms:created>
  <dc:creator>openpyxl</dc:creator>
  <dc:description/>
  <dc:language>en-US</dc:language>
  <cp:lastModifiedBy/>
  <dcterms:modified xsi:type="dcterms:W3CDTF">2026-07-07T10:12:41Z</dcterms:modified>
  <cp:revision>1</cp:revision>
  <dc:subject/>
  <dc:title/>
</cp:coreProperties>
</file>

<file path=docProps/custom.xml><?xml version="1.0" encoding="utf-8"?>
<Properties xmlns="http://schemas.openxmlformats.org/officeDocument/2006/custom-properties" xmlns:vt="http://schemas.openxmlformats.org/officeDocument/2006/docPropsVTypes"/>
</file>